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<sst xmlns="http://schemas.openxmlformats.org/spreadsheetml/2006/main" count="1172" uniqueCount="439">
  <si>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</si>
  <si>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</si>
  <si>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</si>
  <si>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</si>
  <si>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</si>
  <si>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III/39921</t>
  </si>
  <si>
    <t>Únanov, most 39921-1</t>
  </si>
  <si>
    <t>O</t>
  </si>
  <si>
    <t>Objekt:</t>
  </si>
  <si>
    <t>000</t>
  </si>
  <si>
    <t>ONVN</t>
  </si>
  <si>
    <t>O1</t>
  </si>
  <si>
    <t>Rozpočet:</t>
  </si>
  <si>
    <t>0,00</t>
  </si>
  <si>
    <t>14,00</t>
  </si>
  <si>
    <t>21,00</t>
  </si>
  <si>
    <t>5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</si>
  <si>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</si>
  <si>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</si>
  <si>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</si>
  <si>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</si>
  <si>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</si>
  <si>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</si>
  <si>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</si>
  <si>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</si>
  <si>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</si>
  <si>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</si>
  <si>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</si>
  <si>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</si>
  <si>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</si>
  <si>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</si>
  <si>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</si>
  <si>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</si>
  <si>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</si>
  <si>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</si>
  <si>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</si>
  <si>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</si>
  <si>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</si>
  <si>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</si>
  <si>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</si>
  <si>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</si>
  <si>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</si>
  <si>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</si>
  <si>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</si>
  <si>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</si>
  <si>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dokončené stavby</t>
  </si>
  <si>
    <t>VV</t>
  </si>
  <si>
    <t>1=1,00000 [A]</t>
  </si>
  <si>
    <t>TS</t>
  </si>
  <si>
    <t>zahrnuje veškeré náklady spojené s objednatelem požadovanými pracemi, především: 
- vytyčování jednotlivých konstrukčních částí objektů 
- zaměření konstrukce po odbourání částí konnstrukcí 
- měření jednotlivých dokončených konstrukčních částí před pokračováním prací 
- geodetické zaměření dokončené stavby</t>
  </si>
  <si>
    <t>02944</t>
  </si>
  <si>
    <t>OSTAT POŽADAVKY - DOKUMENTACE SKUTEČ PROVEDENÍ V DIGIT FORMĚ</t>
  </si>
  <si>
    <t>zahrnuje veškeré náklady spojené s objednatelem požadovanými pracemi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</si>
  <si>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</si>
  <si>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</si>
  <si>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</si>
  <si>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</si>
  <si>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</si>
  <si>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</si>
  <si>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</si>
  <si>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</si>
  <si>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</si>
  <si>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</si>
  <si>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</si>
  <si>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</si>
  <si>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zřízení, údržbu, přemístění a odstranění dočasného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</si>
  <si>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Dle schématu B5.1 viz přílha 04 pro obě etapy stavby. 
Stávající svislé dopravní značky se pro potřeby PDZ zachovají a dle potřeby zakryjí, upraví nebo doplní.  
Přechodné SDZ (značky, směrovací desky, závory, semaforová souprava, světla) se umístí na nosičích a podkladních deskách včetně nutných přesunů dle jednotlivých fází (etap) výstavby. Zahrnuje dodávku, montáž, údržbu, demontáž a nájem. 
Položka zahrnuje i instalaci a demontáž dočasných betonových svodidel. 
Včetně všech potřebných povolení k uzavírce, pokud není předmětem jiné položky. 
Vše v režii zhotovitele.</t>
  </si>
  <si>
    <t>00010</t>
  </si>
  <si>
    <t>Hlavní prohlídka mostu prováděná při uvedení stavby do provozu</t>
  </si>
  <si>
    <t>00012</t>
  </si>
  <si>
    <t>Mostní listy</t>
  </si>
  <si>
    <t>7</t>
  </si>
  <si>
    <t>00014</t>
  </si>
  <si>
    <t>Zajištění provedení a výstupů veškerých zkoušek a revizí</t>
  </si>
  <si>
    <t>8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</si>
  <si>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</si>
  <si>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</si>
  <si>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</si>
  <si>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</si>
  <si>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</si>
  <si>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</si>
  <si>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</si>
  <si>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ev.č. 39921-1</t>
  </si>
  <si>
    <t>014102</t>
  </si>
  <si>
    <t>POPLATKY ZA SKLÁDKU</t>
  </si>
  <si>
    <t>T</t>
  </si>
  <si>
    <t>zemina, kamení</t>
  </si>
  <si>
    <t>"11130" 
80,00*0,15*2,00 t/m3 =24,00000 [A] 
"131837" 
20,00 m3*2,00 t/m3=40,00000 [B] 
celkem: A+B=64,00000 [C]</t>
  </si>
  <si>
    <t>zahrnuje veškeré poplatky provozovateli skládky související s uložením odpadu na skládce.</t>
  </si>
  <si>
    <t>stavební suť</t>
  </si>
  <si>
    <t>"966167" 
3,25*2,500t/m3=8,12500 [A]</t>
  </si>
  <si>
    <t>Zemní práce</t>
  </si>
  <si>
    <t>11130</t>
  </si>
  <si>
    <t>SEJMUTÍ DRNU</t>
  </si>
  <si>
    <t>M2</t>
  </si>
  <si>
    <t>sejmutí drnu v místech úprav pod mostem a kolem křídel v tl. 150 mm 
včetně odvozu a uložení na skládku do vzdálenosti 16 km</t>
  </si>
  <si>
    <t>80,00=80,00000 [A]</t>
  </si>
  <si>
    <t>včetně vodorovné dopravy  a uložení na skládku</t>
  </si>
  <si>
    <t>11221</t>
  </si>
  <si>
    <t>ODSTRANĚNÍ PAŘEZŮ D DO 0,5M</t>
  </si>
  <si>
    <t>KUS</t>
  </si>
  <si>
    <t>odstranění pařezu břízy 
včetně odvozu a likvidace v režii zhotovitele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</si>
  <si>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</si>
  <si>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11313</t>
  </si>
  <si>
    <t>ODSTRANĚNÍ KRYTU ZPEVNĚNÝCH PLOCH S ASFALTOVÝM POJIVEM</t>
  </si>
  <si>
    <t>M3</t>
  </si>
  <si>
    <t>odstranění krytu vozovky podél parapetů 
včetně odvozu a likvidace v režii zhotovitele</t>
  </si>
  <si>
    <t>2,50=2,50000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</si>
  <si>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</si>
  <si>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</si>
  <si>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</si>
  <si>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stávajících vozovkových vrstev podél parapetů 
včetně odvozu a likvidace v režii zhotovitele</t>
  </si>
  <si>
    <t>9,50=9,50000 [A]</t>
  </si>
  <si>
    <t>11524</t>
  </si>
  <si>
    <t>PŘEVEDENÍ VODY POTRUBÍM DN 400 NEBO ŽLABY R.O. DO 1,4M</t>
  </si>
  <si>
    <t>M</t>
  </si>
  <si>
    <t>prostředky pro dočasné zajištění koryta toku během výstavby, včetně převedení toku, zřízení zemních hrázek apod.</t>
  </si>
  <si>
    <t>20,00=20,00000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</si>
  <si>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</si>
  <si>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125738</t>
  </si>
  <si>
    <t>VYKOPÁVKY ZE ZEMNÍKŮ A SKLÁDEK TŘ. I, ODVOZ DO 20KM</t>
  </si>
  <si>
    <t>pořízení a dovoz ornice, k pol.č. 18222</t>
  </si>
  <si>
    <t>40*0,15=6,00000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</si>
  <si>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</si>
  <si>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131837</t>
  </si>
  <si>
    <t>HLOUBENÍ JAM ZAPAŽ I NEPAŽ TŘ. II, ODVOZ DO 16KM</t>
  </si>
  <si>
    <t>výkopy podél říms a v korytě voodního toku 
dle technické zprávy, výkresových příloh projektové dokumentace, výkazu materiálu projektu a tabulky kubatur projektanta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</si>
  <si>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</si>
  <si>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</si>
  <si>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</si>
  <si>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"131837" 
20,00=20,00000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</si>
  <si>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</si>
  <si>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</si>
  <si>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18214</t>
  </si>
  <si>
    <t>ÚPRAVA POVRCHŮ SROVNÁNÍM ÚZEMÍ V TL DO 0,25M</t>
  </si>
  <si>
    <t>svahování</t>
  </si>
  <si>
    <t>40=40,00000 [A]</t>
  </si>
  <si>
    <t>položka zahrnuje srovnání výškových rozdílů terénu</t>
  </si>
  <si>
    <t>12</t>
  </si>
  <si>
    <t>18222</t>
  </si>
  <si>
    <t>ROZPROSTŘENÍ ORNICE VE SVAHU V TL DO 0,15M</t>
  </si>
  <si>
    <t>ohumusování svahů v tl. 150 mm, materiál viz. pol. č. 125738</t>
  </si>
  <si>
    <t>položka zahrnuje: 
nutné přemístění ornice z dočasných skládek vzdálených do 50m 
rozprostření ornice v předepsané tloušťce ve svahu přes 1:5</t>
  </si>
  <si>
    <t>13</t>
  </si>
  <si>
    <t>18241</t>
  </si>
  <si>
    <t>ZALOŽENÍ TRÁVNÍKU RUČNÍM VÝSEVEM</t>
  </si>
  <si>
    <t>zatravnění 
dle technické zprávy, výkresových příloh projektové dokumentace, výkazu materiálu projektu a tabulky kubatur projektanta</t>
  </si>
  <si>
    <t>40,00=40,00000 [A]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</si>
  <si>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</si>
  <si>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</si>
  <si>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</si>
  <si>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</si>
  <si>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dle pol. 18241</t>
  </si>
  <si>
    <t>Zahrnuje pokosení se shrabáním, naložení shrabků na dopravní prostředek, s odvozem a se složením, to vše bez ohledu na sklon terénu 
zahrnuje nutné zalití a hnojení</t>
  </si>
  <si>
    <t>Základy</t>
  </si>
  <si>
    <t>15</t>
  </si>
  <si>
    <t>261416</t>
  </si>
  <si>
    <t>VRTY PRO KOTV, INJEKT, MIKROPIL NA POVRCHU TŘ IV D DO 80MM</t>
  </si>
  <si>
    <t>vrty pro osazení odvodňovacích trubiček, vrt prům. 60 mm dl.0,30 m, 4 ks</t>
  </si>
  <si>
    <t>0,30*4=1,20000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</si>
  <si>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</si>
  <si>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16</t>
  </si>
  <si>
    <t>285392</t>
  </si>
  <si>
    <t>DODATEČNÉ KOTVENÍ VLEPENÍM BETONÁŘSKÉ VÝZTUŽE D DO 16MM DO VRTŮ</t>
  </si>
  <si>
    <t>výztuž pr. 12mm do vrtů pr. 16mm do stávající NK 
dle technické zprávy, výkresových příloh projektové dokumentace, výkazu materiálu projektu a tabulky kubatur projektanta</t>
  </si>
  <si>
    <t>108=108,00000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</si>
  <si>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</si>
  <si>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17</t>
  </si>
  <si>
    <t>výztuž pr. 16mm dodatečně kotvená do vrtů pr. 20mm do parapetních nosníků 
dle technické zprávy, výkresových příloh projektové dokumentace, výkazu materiálu projektu a tabulky kubatur projektanta</t>
  </si>
  <si>
    <t>160=160,00000 [A]</t>
  </si>
  <si>
    <t>Svislé konstrukce</t>
  </si>
  <si>
    <t>18</t>
  </si>
  <si>
    <t>317325</t>
  </si>
  <si>
    <t>ŘÍMSY ZE ŽELEZOBETONU DO C30/37</t>
  </si>
  <si>
    <t>z betonu C30/37 - XF4+XD3 
včetně vlisu letopočtu rekonstgrukce 1 ks 
dle technické zprávy, výkresových příloh projektové dokumentace, výkazu materiálu projektu a tabulky kubatur projektanta 
dle přílohy 7.1</t>
  </si>
  <si>
    <t>levá římsa: 
2,31=2,31000 [A] 
pravá římsa: 
2,31=2,31000 [B] 
celkem: A+B=4,62000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</si>
  <si>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</si>
  <si>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19</t>
  </si>
  <si>
    <t>317365</t>
  </si>
  <si>
    <t>VÝZTUŽ ŘÍMS Z OCELI 10505, B500B</t>
  </si>
  <si>
    <t>výztuž pro římsy z oceli B500 B, 160kg/m3 
dle technické zprávy, výkresových příloh projektové dokumentace, výkazu materiálu projektu a tabulky kubatur projektanta 
dle přílohy 7.2</t>
  </si>
  <si>
    <t>4,62*0,16=0,73920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</si>
  <si>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</si>
  <si>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Vodorovné konstrukce</t>
  </si>
  <si>
    <t>20</t>
  </si>
  <si>
    <t>422325</t>
  </si>
  <si>
    <t>MOSTNÍ NOSNÉ TRÁMOVÉ KONSTRUKCE ZE ŽELEZOBETONU C30/37</t>
  </si>
  <si>
    <t>z betonu C30/37 - XF4+XD3 
dle technické zprávy, výkresových příloh projektové dokumentace, výkazu materiálu projektu a tabulky kubatur projektanta 
dle přílohy 7.1</t>
  </si>
  <si>
    <t>pravý parapetní nosník: 
2,56=2,56000 [A] 
pravý parapetní nosník: 
2,56=2,56000 [B] 
celkem: A+B=5,12000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</si>
  <si>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</si>
  <si>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21</t>
  </si>
  <si>
    <t>422365</t>
  </si>
  <si>
    <t>VÝZTUŽ MOSTNÍ TRÁMOVÉ KONSTRUKCE Z OCELI 10505, B500B</t>
  </si>
  <si>
    <t>výztuž parapetních nosníků z oceli B500 B, 160kg/m3 
dle technické zprávy, výkresových příloh projektové dokumentace, výkazu materiálu projektu a tabulky kubatur projektanta 
dle přílohy 7.2</t>
  </si>
  <si>
    <t>5,12*0,16=0,81920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</si>
  <si>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</si>
  <si>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22</t>
  </si>
  <si>
    <t>451313</t>
  </si>
  <si>
    <t>PODKLADNÍ A VÝPLŇOVÉ VRSTVY Z PROSTÉHO BETONU C16/20</t>
  </si>
  <si>
    <t>podkladní beton pod parapetní nosník z betonu C16/20-A1 
dle technické zprávy, výkresových příloh projektové dokumentace, výkazu materiálu projektu a tabulky kubatur projektanta 
dle přílohy 7.1</t>
  </si>
  <si>
    <t>0,44=0,44000 [A]</t>
  </si>
  <si>
    <t>23</t>
  </si>
  <si>
    <t>45131A</t>
  </si>
  <si>
    <t>PODKLADNÍ A VÝPLŇOVÉ VRSTVY Z PROSTÉHO BETONU C20/25</t>
  </si>
  <si>
    <t>podkladní beton C20/25n- XF3 v tl.0,15 m pod kamenou dlažbu 
dle technické zprávy, výkresových příloh projektové dokumentace, výkazu materiálu projektu a tabulky kubatur projektanta 
dle přílohy 10</t>
  </si>
  <si>
    <t>v korytě: 
4,90=4,90000 [A] 
kolem křídel: 
4,15=4,15000 [B] 
celkem: A+B=9,05000 [C]</t>
  </si>
  <si>
    <t>24</t>
  </si>
  <si>
    <t>45157</t>
  </si>
  <si>
    <t>PODKLADNÍ A VÝPLŇOVÉ VRSTVY Z KAMENIVA TĚŽENÉHO</t>
  </si>
  <si>
    <t>ŠP podstyp tl. 0.1 pod dlažbu v korytě potoka 
dle technické zprávy, výkresových příloh projektové dokumentace, výkazu materiálu projektu a tabulky kubatur projektanta 
dle přílohy 10</t>
  </si>
  <si>
    <t>3,30=3,30000 [A]</t>
  </si>
  <si>
    <t>položka zahrnuje dodávku předepsaného kameniva, mimostaveništní a vnitrostaveništní dopravu a jeho uložení 
není-li v zadávací dokumentaci uvedeno jinak, jedná se o nakupovaný materiál</t>
  </si>
  <si>
    <t>25</t>
  </si>
  <si>
    <t>45860</t>
  </si>
  <si>
    <t>VÝPLŇ ZA OPĚRAMI A ZDMI Z MEZEROVITÉHO BETONU</t>
  </si>
  <si>
    <t>výplň podél parapetních nosníků 
dle technické zprávy, výkresových příloh projektové dokumentace, výkazu materiálu projektu a tabulky kubatur projektanta</t>
  </si>
  <si>
    <t>3,00=3,00000 [A]</t>
  </si>
  <si>
    <t>položka zahrnuje: 
- dodávku mezerovitého betonu předepsané kvality a zásyp se zhutněním včetně mimostaveništní a vnitrostaveništní dopravy</t>
  </si>
  <si>
    <t>26</t>
  </si>
  <si>
    <t>46321</t>
  </si>
  <si>
    <t>ROVNANINA Z LOMOVÉHO KAMENE</t>
  </si>
  <si>
    <t>zpevnění dna v korytě potoka z lomového kamene o hmotnosti min, 250kg/ks, uloženého na štět s vyklínováním, plocha 17,5 m2</t>
  </si>
  <si>
    <t>7,00=7,00000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</si>
  <si>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</si>
  <si>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27</t>
  </si>
  <si>
    <t>465512</t>
  </si>
  <si>
    <t>DLAŽBY Z LOMOVÉHO KAMENE NA MC</t>
  </si>
  <si>
    <t>dlažba v toku z lomového kamene tl. 250 mm, spáry se vyplní cementovou maltou MC25-XF3  
dle technické zprávy, výkresových příloh projektové dokumentace, výkazu materiálu projektu a tabulky kubatur projektanta 
dle přílohy 10</t>
  </si>
  <si>
    <t>8,25=8,25000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</si>
  <si>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</si>
  <si>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28</t>
  </si>
  <si>
    <t>dlažba podél křídel  z lomového kamene tl. 200 mm, spáry se vyplní cementovou maltou MC25-XF3  
dle technické zprávy, výkresových příloh projektové dokumentace, výkazu materiálu projektu a tabulky kubatur projektanta 
dle přílohy 10</t>
  </si>
  <si>
    <t>5,52=5,52000 [A]</t>
  </si>
  <si>
    <t>29</t>
  </si>
  <si>
    <t>467314</t>
  </si>
  <si>
    <t>STUPNĚ A PRAHY VODNÍCH KORYT Z PROSTÉHO BETONU C25/30</t>
  </si>
  <si>
    <t>podélné a příčné prahy z betonu C25/30-XF3 
dle technické zprávy, výkresových příloh projektové dokumentace, výkazu materiálu projektu a tabulky kubatur projektanta 
dle přílohy 10</t>
  </si>
  <si>
    <t>16,50=16,50000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</si>
  <si>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</si>
  <si>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</si>
  <si>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30</t>
  </si>
  <si>
    <t>572133</t>
  </si>
  <si>
    <t>INFILTRAČNÍ POSTŘIK Z EMULZE DO 1,5KG/M2</t>
  </si>
  <si>
    <t>postřik infiltrační IP 0,60-1,50 kg/m2 
dle technické zprávy, výkresových příloh projektové dokumentace, výkazu materiálu projektu a tabulky kubatur projektanta 
dle přílohy 6 - skladba V1</t>
  </si>
  <si>
    <t>43,75=43,75000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</si>
  <si>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</si>
  <si>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31</t>
  </si>
  <si>
    <t>572214</t>
  </si>
  <si>
    <t>SPOJOVACÍ POSTŘIK Z MODIFIK EMULZE DO 0,5KG/M2</t>
  </si>
  <si>
    <t>spojovací postřik  PS-EP 0,15-0,40 kg/m2; 46,6 
dle technické zprávy, výkresových příloh projektové dokumentace, výkazu materiálu projektu a tabulky kubatur projektanta 
dle přílohy 6.1,2 - skladba V1</t>
  </si>
  <si>
    <t>46,60=46,60000 [A]</t>
  </si>
  <si>
    <t>32</t>
  </si>
  <si>
    <t>574B44</t>
  </si>
  <si>
    <t>ASFALTOVÝ BETON PRO OBRUSNÉ VRSTVY MODIFIK ACO 11+, 11S TL. 50MM</t>
  </si>
  <si>
    <t>obrusná vrstva; ACO 11S modif. tl. 50mm 
dle technické zprávy, výkresových příloh projektové dokumentace, výkazu materiálu projektu a tabulky kubatur projektanta 
dle přílohy 6.1,2 - skladba V1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</si>
  <si>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</si>
  <si>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33</t>
  </si>
  <si>
    <t>574D78</t>
  </si>
  <si>
    <t>ASFALTOVÝ BETON PRO LOŽNÍ VRSTVY MODIFIK ACL 22+, 22S TL. 80MM</t>
  </si>
  <si>
    <t>ložná vrstva; ACL 22S modif. tl 80mm 
dle technické zprávy, výkresových příloh projektové dokumentace, výkazu materiálu projektu a tabulky kubatur projektanta 
dle přílohy 6.1,2 - skladba V1</t>
  </si>
  <si>
    <t>34</t>
  </si>
  <si>
    <t>575A45</t>
  </si>
  <si>
    <t>LITÝ ASFALT MA I (SILNICE, DÁLNICE) 16 TL. 35MM</t>
  </si>
  <si>
    <t>odvodňovací proužky  
dle technické zprávy, výkresových příloh projektové dokumentace, výkazu materiálu projektu a tabulky kubatur projektanta 
dle VL4 403.41</t>
  </si>
  <si>
    <t>7,75=7,75000 [A]</t>
  </si>
  <si>
    <t>35</t>
  </si>
  <si>
    <t>57791A</t>
  </si>
  <si>
    <t>VÝSPRAVA VÝTLUKŮ SMĚSÍ ACO (HMOTNOST)</t>
  </si>
  <si>
    <t>vyspravení výtluků vozovky asfaltovým betonem ACO 11+ tl. vrstvy do 50 mm  
včetně odvozu a likvidace vybouraného materiálu v režii zhotovitele 
místa plošných úprav budou určena investorem 
zaměřeno na stavbě</t>
  </si>
  <si>
    <t>30=30,00000 [A]</t>
  </si>
  <si>
    <t>- odfrézování nebo jiné odstranění poškozených vozovkových vrstev 
- zaříznutí hran 
- vyčištění 
- nátěr 
- dodání a výplň předepsanou zhutněnou balenou asfaltovou směsí 
- asfaltová zálivka včetně proříznutí spáry</t>
  </si>
  <si>
    <t>36</t>
  </si>
  <si>
    <t>58920</t>
  </si>
  <si>
    <t>VÝPLŇ SPAR MODIFIKOVANÝM ASFALTEM</t>
  </si>
  <si>
    <t>úprava v napojení 
k pol.č. 919111</t>
  </si>
  <si>
    <t>45,00=45,00000 [A]</t>
  </si>
  <si>
    <t>položka zahrnuje:  
- dodávku předepsaného materiálu  
- vyčištění a výplň spar tímto materiálem</t>
  </si>
  <si>
    <t>Úpravy povrchů, podlahy, výplně otvorů</t>
  </si>
  <si>
    <t>37</t>
  </si>
  <si>
    <t>626111</t>
  </si>
  <si>
    <t>REPROFILACE PODHLEDŮ, SVISLÝCH PLOCH SANAČNÍ MALTOU JEDNOVRST TL 10MM</t>
  </si>
  <si>
    <t>dle technické zprávy, výkresových příloh projektové dokumentace, výkazu materiálu projektu a tabulky kubatur projektanta 
dle přílohy 8 (sanací krajních nosníků O1)</t>
  </si>
  <si>
    <t>10,60*0,40=4,24000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</si>
  <si>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</si>
  <si>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38</t>
  </si>
  <si>
    <t>626122</t>
  </si>
  <si>
    <t>REPROFILACE PODHLEDŮ, SVISLÝCH PLOCH SANAČNÍ MALTOU DVOUVRST TL 50MM</t>
  </si>
  <si>
    <t>10,60*0,60=6,36000 [A]</t>
  </si>
  <si>
    <t>39</t>
  </si>
  <si>
    <t>62631</t>
  </si>
  <si>
    <t>SPOJOVACÍ MŮSTEK MEZI STARÝM A NOVÝM BETONEM</t>
  </si>
  <si>
    <t>dle přílohy 8 (sanací krajních nosníků O1)</t>
  </si>
  <si>
    <t>4,24+6,36=10,60000 [A]</t>
  </si>
  <si>
    <t>40</t>
  </si>
  <si>
    <t>62652</t>
  </si>
  <si>
    <t>OCHRANA VÝZTUŽE PŘI NEDOSTATEČNÉM KRYTÍ</t>
  </si>
  <si>
    <t>ošetření odhalené výztuže pasivačním epoxidovým nátěrem 
dle technické zprávy, výkresových příloh projektové dokumentace, výkazu materiálu projektu a tabulky kubatur projektanta 
dle přílohy 8 (sanací O1), konzervace (nátěr) výztuže  30 % plochy</t>
  </si>
  <si>
    <t>10,60*0,30=3,18000 [A]</t>
  </si>
  <si>
    <t>položka zahrnuje:  
dodávku veškerého materiálu potřebného pro předepsanou úpravu v předepsané kvalitě  
položení vrstvy v předepsané tloušťce  
potřebná lešení a podpěrné konstrukce</t>
  </si>
  <si>
    <t>41</t>
  </si>
  <si>
    <t>62745</t>
  </si>
  <si>
    <t>SPÁROVÁNÍ STARÉHO ZDIVA CEMENTOVOU MALTOU</t>
  </si>
  <si>
    <t>spárování stávajícího zdiva opěr a křídel vč. zapravení rozvolněných a chybějících kamenů bet. plombami</t>
  </si>
  <si>
    <t>6,00=6,00000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</si>
  <si>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</si>
  <si>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</si>
  <si>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42</t>
  </si>
  <si>
    <t>711432</t>
  </si>
  <si>
    <t>IZOLACE MOSTOVEK POD ŘÍMSOU ASFALTOVÝMI PÁSY</t>
  </si>
  <si>
    <t>modifikované izolační pásy 
dle technické zprávy, výkresových příloh projektové dokumentace, výkazu materiálu projektu a tabulky kubatur projektanta 
dle přílohy 7.1 
dle skladby izolace</t>
  </si>
  <si>
    <t>(1,32*2*6,05)+(1,60*4*2,75)=33,57200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</si>
  <si>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</si>
  <si>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43</t>
  </si>
  <si>
    <t>711502</t>
  </si>
  <si>
    <t>OCHRANA IZOLACE NA POVRCHU ASFALTOVÝMI PÁSY</t>
  </si>
  <si>
    <t>izolace říms NAIP 
dle technické zprávy, výkresových příloh projektové dokumentace, výkazu materiálu projektu a tabulky kubatur projektanta</t>
  </si>
  <si>
    <t>(0,50*2*6,05)+(0,85*4*2,75)=15,40000 [A]</t>
  </si>
  <si>
    <t>položka zahrnuje: 
- dodání  předepsaného ochranného materiálu 
- zřízení ochrany izolace</t>
  </si>
  <si>
    <t>44</t>
  </si>
  <si>
    <t>711509</t>
  </si>
  <si>
    <t>OCHRANA IZOLACE NA POVRCHU TEXTILIÍ</t>
  </si>
  <si>
    <t>geotextilie 600g/m2 
dle technické zprávy, výkresových příloh projektové dokumentace, výkazu materiálu projektu a tabulky kubatur projektanta 
dle přílohy 12.1</t>
  </si>
  <si>
    <t>1*2*11,55=23,10000 [A]</t>
  </si>
  <si>
    <t>45</t>
  </si>
  <si>
    <t>78381</t>
  </si>
  <si>
    <t>NÁTĚRY BETON KONSTR TYP S1 (OS-A)</t>
  </si>
  <si>
    <t>sjednocující nátěr podhledu NK 
dle technické zprávy, výkresových příloh projektové dokumentace, výkazu materiálu projektu a tabulky kubatur projektanta</t>
  </si>
  <si>
    <t>70,75=70,75000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</si>
  <si>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</si>
  <si>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</si>
  <si>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78382</t>
  </si>
  <si>
    <t>NÁTĚRY BETON KONSTR TYP S2 (OS-B)</t>
  </si>
  <si>
    <t>lícní části parapetního nosníku budou opatřeny nátěrem typu S2  
dle technické zprávy, výkresových příloh projektové dokumentace, výkazu materiálu projektu a tabulky kubatur projektanta 
dle VL4 det. 306.01</t>
  </si>
  <si>
    <t>6,90=6,90000 [A]</t>
  </si>
  <si>
    <t>47</t>
  </si>
  <si>
    <t>78383</t>
  </si>
  <si>
    <t>NÁTĚRY BETON KONSTR TYP S4 (OS-C)</t>
  </si>
  <si>
    <t>ochranný nátěr říms S4  
dle technické zprávy, výkresových příloh projektové dokumentace, výkazu materiálu projektu a tabulky kubatur projektanta 
dle přílohy 7.1</t>
  </si>
  <si>
    <t>(0,35*11,55)*2=8,08500 [A]</t>
  </si>
  <si>
    <t>Ostatní konstrukce a práce</t>
  </si>
  <si>
    <t>48</t>
  </si>
  <si>
    <t>9112B1</t>
  </si>
  <si>
    <t>ZÁBRADLÍ MOSTNÍ SE SVISLOU VÝPLNÍ - DODÁVKA A MONTÁŽ</t>
  </si>
  <si>
    <t>dle přílohy 09</t>
  </si>
  <si>
    <t>23,10=23,10000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</si>
  <si>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</si>
  <si>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49</t>
  </si>
  <si>
    <t>91355</t>
  </si>
  <si>
    <t>EVIDENČNÍ ČÍSLO MOSTU</t>
  </si>
  <si>
    <t>nová značka</t>
  </si>
  <si>
    <t>2=2,00000 [A]</t>
  </si>
  <si>
    <t>položka zahrnuje štítek s evidenčním číslem mostu, sloupek dopravní značky včetně osazení a nutných zemních prací a zabetonování</t>
  </si>
  <si>
    <t>50</t>
  </si>
  <si>
    <t>914121</t>
  </si>
  <si>
    <t>DOPRAVNÍ ZNAČKY ZÁKLADNÍ VELIKOSTI OCELOVÉ FÓLIE TŘ 1 - DODÁVKA A MONTÁŽ</t>
  </si>
  <si>
    <t>nové dopravní značky</t>
  </si>
  <si>
    <t>B13 
1+1=2,00000 [A] 
E13 
1+1=2,00000 [B] 
celkem: A+B=4,00000 [C]</t>
  </si>
  <si>
    <t>položka zahrnuje: 
- dodávku a montáž značek v požadovaném provedení</t>
  </si>
  <si>
    <t>51</t>
  </si>
  <si>
    <t>914123</t>
  </si>
  <si>
    <t>DOPRAVNÍ ZNAČKY ZÁKLADNÍ VELIKOSTI OCELOVÉ FÓLIE TŘ 1 - DEMONTÁŽ</t>
  </si>
  <si>
    <t>stávající značky, včetně odvozu a likvidace v režii zhotovitele</t>
  </si>
  <si>
    <t>Položka zahrnuje odstranění, demontáž a odklizení materiálu s odvozem na předepsané místo</t>
  </si>
  <si>
    <t>52</t>
  </si>
  <si>
    <t>914323</t>
  </si>
  <si>
    <t>DOPRAV ZNAČKY ZMENŠ VEL OCEL FÓLIE TŘ 1 - DEMONTÁŽ</t>
  </si>
  <si>
    <t>"EV. Č. MOSTU" 
2=2,00000 [A]</t>
  </si>
  <si>
    <t>53</t>
  </si>
  <si>
    <t>914921</t>
  </si>
  <si>
    <t>SLOUPKY A STOJKY DOPRAVNÍCH ZNAČEK Z OCEL TRUBEK DO PATKY - DODÁVKA A MONTÁŽ</t>
  </si>
  <si>
    <t>nové sloupky</t>
  </si>
  <si>
    <t>položka zahrnuje: 
- sloupky, patky a upevňovací zařízení včetně jejich osazení (betonová patka, zemní práce)</t>
  </si>
  <si>
    <t>54</t>
  </si>
  <si>
    <t>914923</t>
  </si>
  <si>
    <t>SLOUPKY A STOJKY DZ Z OCEL TRUBEK DO PATKY DEMONTÁŽ</t>
  </si>
  <si>
    <t>stávající sloupky, včetně odvozu a likvidace v režii zhotovitele</t>
  </si>
  <si>
    <t>Položka zahrnuje odstranění, demontáž a odklizení materiálu s odvozem</t>
  </si>
  <si>
    <t>55</t>
  </si>
  <si>
    <t>917223</t>
  </si>
  <si>
    <t>SILNIČNÍ A CHODNÍKOVÉ OBRUBY Z BETONOVÝCH OBRUBNÍKŮ ŠÍŘ 100MM</t>
  </si>
  <si>
    <t>betonové obrubníky š. 100 mm lemující kamennou dlažbu 
dle technické zprávy, výkresových příloh projektové dokumentace, výkazu materiálu projektu a tabulky kubatur projektanta 
dle přílohy 10</t>
  </si>
  <si>
    <t>30,00=30,00000 [A]</t>
  </si>
  <si>
    <t>Položka zahrnuje: 
dodání a pokládku betonových obrubníků o rozměrech předepsaných zadávací dokumentací 
betonové lože i boční betonovou opěrku.</t>
  </si>
  <si>
    <t>56</t>
  </si>
  <si>
    <t>917224</t>
  </si>
  <si>
    <t>SILNIČNÍ A CHODNÍKOVÉ OBRUBY Z BETONOVÝCH OBRUBNÍKŮ ŠÍŘ 150MM</t>
  </si>
  <si>
    <t>silniční obrubník š. 150 mm podél zádlažeb za římsami 
dle technické zprávy, výkresových příloh projektové dokumentace, výkazu materiálu projektu a tabulky kubatur projektanta 
dle přílohy 10</t>
  </si>
  <si>
    <t>4*2,00=8,00000 [A]</t>
  </si>
  <si>
    <t>57</t>
  </si>
  <si>
    <t>919111</t>
  </si>
  <si>
    <t>ŘEZÁNÍ ASFALTOVÉHO KRYTU VOZOVEK TL DO 50MM</t>
  </si>
  <si>
    <t>úpravy na silnici 
dle technické zprávy, výkresových příloh projektové dokumentace, výkazu materiálu projektu a tabulky kubatur projektanta</t>
  </si>
  <si>
    <t>položka zahrnuje řezání vozovkové vrstvy v předepsané tloušťce, včetně spotřeby vody</t>
  </si>
  <si>
    <t>58</t>
  </si>
  <si>
    <t>931318</t>
  </si>
  <si>
    <t>TĚSNĚNÍ DILATAČ SPAR ASF ZÁLIVKOU PRŮŘ DO 1200MM2</t>
  </si>
  <si>
    <t>asf. zálivka podél odrazných obrub 
dle technické zprávy, výkresových příloh projektové dokumentace, výkazu materiálu projektu a tabulky kubatur projektanta</t>
  </si>
  <si>
    <t>23,10+8,00+23,10+8,00=62,20000 [A]</t>
  </si>
  <si>
    <t>položka zahrnuje dodávku a osazení předepsaného materiálu, očištění ploch spáry před úpravou, očištění okolí spáry po úpravě 
nezahrnuje těsnící profil</t>
  </si>
  <si>
    <t>59</t>
  </si>
  <si>
    <t>936502</t>
  </si>
  <si>
    <t>DROBNÉ DOPLŇK KONSTR KOVOVÉ POZINK</t>
  </si>
  <si>
    <t>KG</t>
  </si>
  <si>
    <t>konstrukce chrliče vloženého v římse dle VL0 200.2 
30 kg/ks, celkem 2 ks</t>
  </si>
  <si>
    <t>30,00*2=60,00000 [A]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</si>
  <si>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</si>
  <si>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60</t>
  </si>
  <si>
    <t>936541</t>
  </si>
  <si>
    <t>MOSTNÍ ODVODŇOVACÍ TRUBKA (POVRCHŮ IZOLACE) Z NEREZ OCELI</t>
  </si>
  <si>
    <t>DN 50  
včetně očištění stávajících částí odvodňovačů, napojení na stávající části odvodňovačů a nátěru</t>
  </si>
  <si>
    <t>4=4,00000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</si>
  <si>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</si>
  <si>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61</t>
  </si>
  <si>
    <t>938543</t>
  </si>
  <si>
    <t>OČIŠTĚNÍ BETON KONSTR OTRYSKÁNÍM TLAK VODOU DO 1000 BARŮ</t>
  </si>
  <si>
    <t>čištění podhledu NK před nátěrem 
dle technické zprávy, výkresových příloh projektové dokumentace, výkazu materiálu projektu a tabulky kubatur projektanta 
dle přílohy 8 (dle sanací 2) 
včetně odvozu a likvidace odpadnutého materiálui v režii zhotovitele</t>
  </si>
  <si>
    <t>60,00=60,00000 [A]</t>
  </si>
  <si>
    <t>položka zahrnuje očištění předepsaným způsobem včetně odklizení vzniklého odpadu</t>
  </si>
  <si>
    <t>62</t>
  </si>
  <si>
    <t>938544</t>
  </si>
  <si>
    <t>OČIŠTĚNÍ BETON KONSTR OTRYSKÁNÍM TLAK VODOU PŘES 1000 BARŮ</t>
  </si>
  <si>
    <t>lokální otryskání povrchu nosníků  
dle technické zprávy, výkresových příloh projektové dokumentace, výkazu materiálu projektu a tabulky kubatur projektanta 
dle přílohy 8 (dle sanací 1)  
včetně odvozu a likvidace odpadnutého materiálui v režii zhotovitele</t>
  </si>
  <si>
    <t>10,60=10,60000 [A]</t>
  </si>
  <si>
    <t>63</t>
  </si>
  <si>
    <t>938552</t>
  </si>
  <si>
    <t>OČIŠTĚNÍ BETON KONSTR RUČNĚ</t>
  </si>
  <si>
    <t>lokální očištění povrchu nosníků ručně, 20% z plochy sanací krajních nosníků 
dle technické zprávy, výkresových příloh projektové dokumentace, výkazu materiálu projektu a tabulky kubatur projektanta 
dle přílohy 8 (dle sanací O1) 
včetně odvozu a likvidace vzniklého odpadu v režii zhotovitele</t>
  </si>
  <si>
    <t>10,60*0,20=2,12000 [A]</t>
  </si>
  <si>
    <t>64</t>
  </si>
  <si>
    <t>938652</t>
  </si>
  <si>
    <t>OČIŠTĚNÍ OCEL KONSTR OTRYSKÁNÍM NA SUCHO KŘEMIČ PÍSKEM</t>
  </si>
  <si>
    <t>bet. výztuže 
dle technické zprávy, výkresových příloh projektové dokumentace, výkazu materiálu projektu a tabulky kubatur projektanta</t>
  </si>
  <si>
    <t>2,00=2,00000 [A]</t>
  </si>
  <si>
    <t>65</t>
  </si>
  <si>
    <t>966167</t>
  </si>
  <si>
    <t>BOURÁNÍ KONSTRUKCÍ ZE ŽELEZOBETONU S ODVOZEM DO 16KM</t>
  </si>
  <si>
    <t>bourání říms a stávajícícho źb zábradlí na mostě 
dle technické zprávy, výkresových příloh projektové dokumentace, výkazu materiálu projektu a tabulky kubatur projektanta</t>
  </si>
  <si>
    <t>3,25=3,25000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</si>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</sst>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76.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ROUND(ROUND(H14,2)*ROUND(G14,5),2)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52</v>
      </c>
    </row>
    <row r="18" spans="1:16" ht="12.75">
      <c r="A18" s="18" t="s">
        <v>39</v>
      </c>
      <c s="23" t="s">
        <v>26</v>
      </c>
      <c s="23" t="s">
        <v>53</v>
      </c>
      <c s="18" t="s">
        <v>41</v>
      </c>
      <c s="24" t="s">
        <v>54</v>
      </c>
      <c s="25" t="s">
        <v>43</v>
      </c>
      <c s="26">
        <v>1</v>
      </c>
      <c s="27">
        <v>0</v>
      </c>
      <c s="27">
        <f>ROUND(ROUND(H18,2)*ROUND(G18,5),2)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63.75">
      <c r="A21" t="s">
        <v>48</v>
      </c>
      <c r="E21" s="29" t="s">
        <v>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23</v>
      </c>
      <c s="23" t="s">
        <v>57</v>
      </c>
      <c s="18" t="s">
        <v>58</v>
      </c>
      <c s="24" t="s">
        <v>59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41</v>
      </c>
    </row>
    <row r="14" spans="1:16" ht="12.75">
      <c r="A14" s="18" t="s">
        <v>39</v>
      </c>
      <c s="23" t="s">
        <v>17</v>
      </c>
      <c s="23" t="s">
        <v>60</v>
      </c>
      <c s="18" t="s">
        <v>58</v>
      </c>
      <c s="24" t="s">
        <v>61</v>
      </c>
      <c s="25" t="s">
        <v>43</v>
      </c>
      <c s="26">
        <v>1</v>
      </c>
      <c s="27">
        <v>0</v>
      </c>
      <c s="27">
        <f>ROUND(ROUND(H14,2)*ROUND(G14,5),2)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41</v>
      </c>
    </row>
    <row r="18" spans="1:16" ht="12.75">
      <c r="A18" s="18" t="s">
        <v>39</v>
      </c>
      <c s="23" t="s">
        <v>26</v>
      </c>
      <c s="23" t="s">
        <v>62</v>
      </c>
      <c s="18" t="s">
        <v>58</v>
      </c>
      <c s="24" t="s">
        <v>63</v>
      </c>
      <c s="25" t="s">
        <v>43</v>
      </c>
      <c s="26">
        <v>1</v>
      </c>
      <c s="27">
        <v>0</v>
      </c>
      <c s="27">
        <f>ROUND(ROUND(H18,2)*ROUND(G18,5),2)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41</v>
      </c>
    </row>
    <row r="22" spans="1:16" ht="25.5">
      <c r="A22" s="18" t="s">
        <v>39</v>
      </c>
      <c s="23" t="s">
        <v>28</v>
      </c>
      <c s="23" t="s">
        <v>64</v>
      </c>
      <c s="18" t="s">
        <v>58</v>
      </c>
      <c s="24" t="s">
        <v>65</v>
      </c>
      <c s="25" t="s">
        <v>43</v>
      </c>
      <c s="26">
        <v>1</v>
      </c>
      <c s="27">
        <v>0</v>
      </c>
      <c s="27">
        <f>ROUND(ROUND(H22,2)*ROUND(G22,5),2)</f>
      </c>
      <c r="O22">
        <f>(I22*21)/100</f>
      </c>
      <c t="s">
        <v>17</v>
      </c>
    </row>
    <row r="23" spans="1:5" ht="165.75">
      <c r="A23" s="28" t="s">
        <v>44</v>
      </c>
      <c r="E23" s="29" t="s">
        <v>66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41</v>
      </c>
    </row>
    <row r="26" spans="1:16" ht="12.75">
      <c r="A26" s="18" t="s">
        <v>39</v>
      </c>
      <c s="23" t="s">
        <v>16</v>
      </c>
      <c s="23" t="s">
        <v>67</v>
      </c>
      <c s="18" t="s">
        <v>58</v>
      </c>
      <c s="24" t="s">
        <v>68</v>
      </c>
      <c s="25" t="s">
        <v>43</v>
      </c>
      <c s="26">
        <v>1</v>
      </c>
      <c s="27">
        <v>0</v>
      </c>
      <c s="27">
        <f>ROUND(ROUND(H26,2)*ROUND(G26,5),2)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41</v>
      </c>
    </row>
    <row r="30" spans="1:16" ht="12.75">
      <c r="A30" s="18" t="s">
        <v>39</v>
      </c>
      <c s="23" t="s">
        <v>31</v>
      </c>
      <c s="23" t="s">
        <v>69</v>
      </c>
      <c s="18" t="s">
        <v>58</v>
      </c>
      <c s="24" t="s">
        <v>70</v>
      </c>
      <c s="25" t="s">
        <v>43</v>
      </c>
      <c s="26">
        <v>1</v>
      </c>
      <c s="27">
        <v>0</v>
      </c>
      <c s="27">
        <f>ROUND(ROUND(H30,2)*ROUND(G30,5),2)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41</v>
      </c>
    </row>
    <row r="34" spans="1:16" ht="12.75">
      <c r="A34" s="18" t="s">
        <v>39</v>
      </c>
      <c s="23" t="s">
        <v>71</v>
      </c>
      <c s="23" t="s">
        <v>72</v>
      </c>
      <c s="18" t="s">
        <v>58</v>
      </c>
      <c s="24" t="s">
        <v>73</v>
      </c>
      <c s="25" t="s">
        <v>43</v>
      </c>
      <c s="26">
        <v>1</v>
      </c>
      <c s="27">
        <v>0</v>
      </c>
      <c s="27">
        <f>ROUND(ROUND(H34,2)*ROUND(G34,5),2)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41</v>
      </c>
    </row>
    <row r="38" spans="1:16" ht="12.75">
      <c r="A38" s="18" t="s">
        <v>39</v>
      </c>
      <c s="23" t="s">
        <v>74</v>
      </c>
      <c s="23" t="s">
        <v>75</v>
      </c>
      <c s="18" t="s">
        <v>58</v>
      </c>
      <c s="24" t="s">
        <v>76</v>
      </c>
      <c s="25" t="s">
        <v>43</v>
      </c>
      <c s="26">
        <v>1</v>
      </c>
      <c s="27">
        <v>0</v>
      </c>
      <c s="27">
        <f>ROUND(ROUND(H38,2)*ROUND(G38,5),2)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12.75">
      <c r="A41" t="s">
        <v>48</v>
      </c>
      <c r="E41" s="29" t="s">
        <v>41</v>
      </c>
    </row>
    <row r="42" spans="1:16" ht="12.75">
      <c r="A42" s="18" t="s">
        <v>39</v>
      </c>
      <c s="23" t="s">
        <v>34</v>
      </c>
      <c s="23" t="s">
        <v>77</v>
      </c>
      <c s="18" t="s">
        <v>58</v>
      </c>
      <c s="24" t="s">
        <v>78</v>
      </c>
      <c s="25" t="s">
        <v>43</v>
      </c>
      <c s="26">
        <v>1</v>
      </c>
      <c s="27">
        <v>0</v>
      </c>
      <c s="27">
        <f>ROUND(ROUND(H42,2)*ROUND(G42,5),2)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41</v>
      </c>
    </row>
    <row r="46" spans="1:16" ht="12.75">
      <c r="A46" s="18" t="s">
        <v>39</v>
      </c>
      <c s="23" t="s">
        <v>36</v>
      </c>
      <c s="23" t="s">
        <v>79</v>
      </c>
      <c s="18" t="s">
        <v>58</v>
      </c>
      <c s="24" t="s">
        <v>80</v>
      </c>
      <c s="25" t="s">
        <v>43</v>
      </c>
      <c s="26">
        <v>1</v>
      </c>
      <c s="27">
        <v>0</v>
      </c>
      <c s="27">
        <f>ROUND(ROUND(H46,2)*ROUND(G46,5),2)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0+O8+O17+O66+O79+O88+O129+O158+O179+O204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0+I8+I17+I66+I79+I88+I129+I158+I179+I204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81</v>
      </c>
      <c s="5"/>
      <c s="14" t="s">
        <v>82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27</v>
      </c>
      <c s="11" t="s">
        <v>29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26</v>
      </c>
      <c s="11" t="s">
        <v>28</v>
      </c>
      <c s="11" t="s">
        <v>16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39</v>
      </c>
      <c s="23" t="s">
        <v>23</v>
      </c>
      <c s="23" t="s">
        <v>83</v>
      </c>
      <c s="18" t="s">
        <v>23</v>
      </c>
      <c s="24" t="s">
        <v>84</v>
      </c>
      <c s="25" t="s">
        <v>85</v>
      </c>
      <c s="26">
        <v>64</v>
      </c>
      <c s="27">
        <v>0</v>
      </c>
      <c s="27">
        <f>ROUND(ROUND(H9,2)*ROUND(G9,5),2)</f>
      </c>
      <c r="O9">
        <f>(I9*21)/100</f>
      </c>
      <c t="s">
        <v>17</v>
      </c>
    </row>
    <row r="10" spans="1:5" ht="12.75">
      <c r="A10" s="28" t="s">
        <v>44</v>
      </c>
      <c r="E10" s="29" t="s">
        <v>86</v>
      </c>
    </row>
    <row r="11" spans="1:5" ht="89.25">
      <c r="A11" s="30" t="s">
        <v>46</v>
      </c>
      <c r="E11" s="31" t="s">
        <v>87</v>
      </c>
    </row>
    <row r="12" spans="1:5" ht="25.5">
      <c r="A12" t="s">
        <v>48</v>
      </c>
      <c r="E12" s="29" t="s">
        <v>88</v>
      </c>
    </row>
    <row r="13" spans="1:16" ht="12.75">
      <c r="A13" s="18" t="s">
        <v>39</v>
      </c>
      <c s="23" t="s">
        <v>17</v>
      </c>
      <c s="23" t="s">
        <v>83</v>
      </c>
      <c s="18" t="s">
        <v>17</v>
      </c>
      <c s="24" t="s">
        <v>84</v>
      </c>
      <c s="25" t="s">
        <v>85</v>
      </c>
      <c s="26">
        <v>8.125</v>
      </c>
      <c s="27">
        <v>0</v>
      </c>
      <c s="27">
        <f>ROUND(ROUND(H13,2)*ROUND(G13,5),2)</f>
      </c>
      <c r="O13">
        <f>(I13*21)/100</f>
      </c>
      <c t="s">
        <v>17</v>
      </c>
    </row>
    <row r="14" spans="1:5" ht="12.75">
      <c r="A14" s="28" t="s">
        <v>44</v>
      </c>
      <c r="E14" s="29" t="s">
        <v>89</v>
      </c>
    </row>
    <row r="15" spans="1:5" ht="25.5">
      <c r="A15" s="30" t="s">
        <v>46</v>
      </c>
      <c r="E15" s="31" t="s">
        <v>90</v>
      </c>
    </row>
    <row r="16" spans="1:5" ht="25.5">
      <c r="A16" t="s">
        <v>48</v>
      </c>
      <c r="E16" s="29" t="s">
        <v>88</v>
      </c>
    </row>
    <row r="17" spans="1:18" ht="12.75" customHeight="1">
      <c r="A17" s="5" t="s">
        <v>37</v>
      </c>
      <c s="5"/>
      <c s="35" t="s">
        <v>23</v>
      </c>
      <c s="5"/>
      <c s="21" t="s">
        <v>91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39</v>
      </c>
      <c s="23" t="s">
        <v>26</v>
      </c>
      <c s="23" t="s">
        <v>92</v>
      </c>
      <c s="18" t="s">
        <v>41</v>
      </c>
      <c s="24" t="s">
        <v>93</v>
      </c>
      <c s="25" t="s">
        <v>94</v>
      </c>
      <c s="26">
        <v>80</v>
      </c>
      <c s="27">
        <v>0</v>
      </c>
      <c s="27">
        <f>ROUND(ROUND(H18,2)*ROUND(G18,5),2)</f>
      </c>
      <c r="O18">
        <f>(I18*21)/100</f>
      </c>
      <c t="s">
        <v>17</v>
      </c>
    </row>
    <row r="19" spans="1:5" ht="25.5">
      <c r="A19" s="28" t="s">
        <v>44</v>
      </c>
      <c r="E19" s="29" t="s">
        <v>95</v>
      </c>
    </row>
    <row r="20" spans="1:5" ht="12.75">
      <c r="A20" s="30" t="s">
        <v>46</v>
      </c>
      <c r="E20" s="31" t="s">
        <v>96</v>
      </c>
    </row>
    <row r="21" spans="1:5" ht="12.75">
      <c r="A21" t="s">
        <v>48</v>
      </c>
      <c r="E21" s="29" t="s">
        <v>97</v>
      </c>
    </row>
    <row r="22" spans="1:16" ht="12.75">
      <c r="A22" s="18" t="s">
        <v>39</v>
      </c>
      <c s="23" t="s">
        <v>28</v>
      </c>
      <c s="23" t="s">
        <v>98</v>
      </c>
      <c s="18" t="s">
        <v>41</v>
      </c>
      <c s="24" t="s">
        <v>99</v>
      </c>
      <c s="25" t="s">
        <v>100</v>
      </c>
      <c s="26">
        <v>1</v>
      </c>
      <c s="27">
        <v>0</v>
      </c>
      <c s="27">
        <f>ROUND(ROUND(H22,2)*ROUND(G22,5),2)</f>
      </c>
      <c r="O22">
        <f>(I22*21)/100</f>
      </c>
      <c t="s">
        <v>17</v>
      </c>
    </row>
    <row r="23" spans="1:5" ht="25.5">
      <c r="A23" s="28" t="s">
        <v>44</v>
      </c>
      <c r="E23" s="29" t="s">
        <v>101</v>
      </c>
    </row>
    <row r="24" spans="1:5" ht="12.75">
      <c r="A24" s="30" t="s">
        <v>46</v>
      </c>
      <c r="E24" s="31" t="s">
        <v>47</v>
      </c>
    </row>
    <row r="25" spans="1:5" ht="114.75">
      <c r="A25" t="s">
        <v>48</v>
      </c>
      <c r="E25" s="29" t="s">
        <v>102</v>
      </c>
    </row>
    <row r="26" spans="1:16" ht="12.75">
      <c r="A26" s="18" t="s">
        <v>39</v>
      </c>
      <c s="23" t="s">
        <v>16</v>
      </c>
      <c s="23" t="s">
        <v>103</v>
      </c>
      <c s="18" t="s">
        <v>41</v>
      </c>
      <c s="24" t="s">
        <v>104</v>
      </c>
      <c s="25" t="s">
        <v>105</v>
      </c>
      <c s="26">
        <v>2.5</v>
      </c>
      <c s="27">
        <v>0</v>
      </c>
      <c s="27">
        <f>ROUND(ROUND(H26,2)*ROUND(G26,5),2)</f>
      </c>
      <c r="O26">
        <f>(I26*21)/100</f>
      </c>
      <c t="s">
        <v>17</v>
      </c>
    </row>
    <row r="27" spans="1:5" ht="25.5">
      <c r="A27" s="28" t="s">
        <v>44</v>
      </c>
      <c r="E27" s="29" t="s">
        <v>106</v>
      </c>
    </row>
    <row r="28" spans="1:5" ht="12.75">
      <c r="A28" s="30" t="s">
        <v>46</v>
      </c>
      <c r="E28" s="31" t="s">
        <v>107</v>
      </c>
    </row>
    <row r="29" spans="1:5" ht="63.75">
      <c r="A29" t="s">
        <v>48</v>
      </c>
      <c r="E29" s="29" t="s">
        <v>108</v>
      </c>
    </row>
    <row r="30" spans="1:16" ht="12.75">
      <c r="A30" s="18" t="s">
        <v>39</v>
      </c>
      <c s="23" t="s">
        <v>31</v>
      </c>
      <c s="23" t="s">
        <v>109</v>
      </c>
      <c s="18" t="s">
        <v>41</v>
      </c>
      <c s="24" t="s">
        <v>110</v>
      </c>
      <c s="25" t="s">
        <v>105</v>
      </c>
      <c s="26">
        <v>9.5</v>
      </c>
      <c s="27">
        <v>0</v>
      </c>
      <c s="27">
        <f>ROUND(ROUND(H30,2)*ROUND(G30,5),2)</f>
      </c>
      <c r="O30">
        <f>(I30*21)/100</f>
      </c>
      <c t="s">
        <v>17</v>
      </c>
    </row>
    <row r="31" spans="1:5" ht="25.5">
      <c r="A31" s="28" t="s">
        <v>44</v>
      </c>
      <c r="E31" s="29" t="s">
        <v>111</v>
      </c>
    </row>
    <row r="32" spans="1:5" ht="12.75">
      <c r="A32" s="30" t="s">
        <v>46</v>
      </c>
      <c r="E32" s="31" t="s">
        <v>112</v>
      </c>
    </row>
    <row r="33" spans="1:5" ht="63.75">
      <c r="A33" t="s">
        <v>48</v>
      </c>
      <c r="E33" s="29" t="s">
        <v>108</v>
      </c>
    </row>
    <row r="34" spans="1:16" ht="12.75">
      <c r="A34" s="18" t="s">
        <v>39</v>
      </c>
      <c s="23" t="s">
        <v>71</v>
      </c>
      <c s="23" t="s">
        <v>113</v>
      </c>
      <c s="18" t="s">
        <v>41</v>
      </c>
      <c s="24" t="s">
        <v>114</v>
      </c>
      <c s="25" t="s">
        <v>115</v>
      </c>
      <c s="26">
        <v>20</v>
      </c>
      <c s="27">
        <v>0</v>
      </c>
      <c s="27">
        <f>ROUND(ROUND(H34,2)*ROUND(G34,5),2)</f>
      </c>
      <c r="O34">
        <f>(I34*21)/100</f>
      </c>
      <c t="s">
        <v>17</v>
      </c>
    </row>
    <row r="35" spans="1:5" ht="25.5">
      <c r="A35" s="28" t="s">
        <v>44</v>
      </c>
      <c r="E35" s="29" t="s">
        <v>116</v>
      </c>
    </row>
    <row r="36" spans="1:5" ht="12.75">
      <c r="A36" s="30" t="s">
        <v>46</v>
      </c>
      <c r="E36" s="31" t="s">
        <v>117</v>
      </c>
    </row>
    <row r="37" spans="1:5" ht="38.25">
      <c r="A37" t="s">
        <v>48</v>
      </c>
      <c r="E37" s="29" t="s">
        <v>118</v>
      </c>
    </row>
    <row r="38" spans="1:16" ht="12.75">
      <c r="A38" s="18" t="s">
        <v>39</v>
      </c>
      <c s="23" t="s">
        <v>74</v>
      </c>
      <c s="23" t="s">
        <v>119</v>
      </c>
      <c s="18" t="s">
        <v>41</v>
      </c>
      <c s="24" t="s">
        <v>120</v>
      </c>
      <c s="25" t="s">
        <v>105</v>
      </c>
      <c s="26">
        <v>6</v>
      </c>
      <c s="27">
        <v>0</v>
      </c>
      <c s="27">
        <f>ROUND(ROUND(H38,2)*ROUND(G38,5),2)</f>
      </c>
      <c r="O38">
        <f>(I38*21)/100</f>
      </c>
      <c t="s">
        <v>17</v>
      </c>
    </row>
    <row r="39" spans="1:5" ht="12.75">
      <c r="A39" s="28" t="s">
        <v>44</v>
      </c>
      <c r="E39" s="29" t="s">
        <v>121</v>
      </c>
    </row>
    <row r="40" spans="1:5" ht="12.75">
      <c r="A40" s="30" t="s">
        <v>46</v>
      </c>
      <c r="E40" s="31" t="s">
        <v>122</v>
      </c>
    </row>
    <row r="41" spans="1:5" ht="306">
      <c r="A41" t="s">
        <v>48</v>
      </c>
      <c r="E41" s="29" t="s">
        <v>123</v>
      </c>
    </row>
    <row r="42" spans="1:16" ht="12.75">
      <c r="A42" s="18" t="s">
        <v>39</v>
      </c>
      <c s="23" t="s">
        <v>34</v>
      </c>
      <c s="23" t="s">
        <v>124</v>
      </c>
      <c s="18" t="s">
        <v>41</v>
      </c>
      <c s="24" t="s">
        <v>125</v>
      </c>
      <c s="25" t="s">
        <v>105</v>
      </c>
      <c s="26">
        <v>20</v>
      </c>
      <c s="27">
        <v>0</v>
      </c>
      <c s="27">
        <f>ROUND(ROUND(H42,2)*ROUND(G42,5),2)</f>
      </c>
      <c r="O42">
        <f>(I42*21)/100</f>
      </c>
      <c t="s">
        <v>17</v>
      </c>
    </row>
    <row r="43" spans="1:5" ht="38.25">
      <c r="A43" s="28" t="s">
        <v>44</v>
      </c>
      <c r="E43" s="29" t="s">
        <v>126</v>
      </c>
    </row>
    <row r="44" spans="1:5" ht="12.75">
      <c r="A44" s="30" t="s">
        <v>46</v>
      </c>
      <c r="E44" s="31" t="s">
        <v>117</v>
      </c>
    </row>
    <row r="45" spans="1:5" ht="318.75">
      <c r="A45" t="s">
        <v>48</v>
      </c>
      <c r="E45" s="29" t="s">
        <v>127</v>
      </c>
    </row>
    <row r="46" spans="1:16" ht="12.75">
      <c r="A46" s="18" t="s">
        <v>39</v>
      </c>
      <c s="23" t="s">
        <v>36</v>
      </c>
      <c s="23" t="s">
        <v>128</v>
      </c>
      <c s="18" t="s">
        <v>41</v>
      </c>
      <c s="24" t="s">
        <v>129</v>
      </c>
      <c s="25" t="s">
        <v>105</v>
      </c>
      <c s="26">
        <v>20</v>
      </c>
      <c s="27">
        <v>0</v>
      </c>
      <c s="27">
        <f>ROUND(ROUND(H46,2)*ROUND(G46,5),2)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25.5">
      <c r="A48" s="30" t="s">
        <v>46</v>
      </c>
      <c r="E48" s="31" t="s">
        <v>130</v>
      </c>
    </row>
    <row r="49" spans="1:5" ht="191.25">
      <c r="A49" t="s">
        <v>48</v>
      </c>
      <c r="E49" s="29" t="s">
        <v>131</v>
      </c>
    </row>
    <row r="50" spans="1:16" ht="12.75">
      <c r="A50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94</v>
      </c>
      <c s="26">
        <v>40</v>
      </c>
      <c s="27">
        <v>0</v>
      </c>
      <c s="27">
        <f>ROUND(ROUND(H50,2)*ROUND(G50,5),2)</f>
      </c>
      <c r="O50">
        <f>(I50*21)/100</f>
      </c>
      <c t="s">
        <v>17</v>
      </c>
    </row>
    <row r="51" spans="1:5" ht="12.75">
      <c r="A51" s="28" t="s">
        <v>44</v>
      </c>
      <c r="E51" s="29" t="s">
        <v>135</v>
      </c>
    </row>
    <row r="52" spans="1:5" ht="12.75">
      <c r="A52" s="30" t="s">
        <v>46</v>
      </c>
      <c r="E52" s="31" t="s">
        <v>136</v>
      </c>
    </row>
    <row r="53" spans="1:5" ht="12.75">
      <c r="A53" t="s">
        <v>48</v>
      </c>
      <c r="E53" s="29" t="s">
        <v>137</v>
      </c>
    </row>
    <row r="54" spans="1:16" ht="12.75">
      <c r="A54" s="18" t="s">
        <v>39</v>
      </c>
      <c s="23" t="s">
        <v>138</v>
      </c>
      <c s="23" t="s">
        <v>139</v>
      </c>
      <c s="18" t="s">
        <v>41</v>
      </c>
      <c s="24" t="s">
        <v>140</v>
      </c>
      <c s="25" t="s">
        <v>94</v>
      </c>
      <c s="26">
        <v>40</v>
      </c>
      <c s="27">
        <v>0</v>
      </c>
      <c s="27">
        <f>ROUND(ROUND(H54,2)*ROUND(G54,5),2)</f>
      </c>
      <c r="O54">
        <f>(I54*21)/100</f>
      </c>
      <c t="s">
        <v>17</v>
      </c>
    </row>
    <row r="55" spans="1:5" ht="12.75">
      <c r="A55" s="28" t="s">
        <v>44</v>
      </c>
      <c r="E55" s="29" t="s">
        <v>141</v>
      </c>
    </row>
    <row r="56" spans="1:5" ht="12.75">
      <c r="A56" s="30" t="s">
        <v>46</v>
      </c>
      <c r="E56" s="31" t="s">
        <v>136</v>
      </c>
    </row>
    <row r="57" spans="1:5" ht="38.25">
      <c r="A57" t="s">
        <v>48</v>
      </c>
      <c r="E57" s="29" t="s">
        <v>142</v>
      </c>
    </row>
    <row r="58" spans="1:16" ht="12.75">
      <c r="A58" s="18" t="s">
        <v>39</v>
      </c>
      <c s="23" t="s">
        <v>143</v>
      </c>
      <c s="23" t="s">
        <v>144</v>
      </c>
      <c s="18" t="s">
        <v>41</v>
      </c>
      <c s="24" t="s">
        <v>145</v>
      </c>
      <c s="25" t="s">
        <v>94</v>
      </c>
      <c s="26">
        <v>40</v>
      </c>
      <c s="27">
        <v>0</v>
      </c>
      <c s="27">
        <f>ROUND(ROUND(H58,2)*ROUND(G58,5),2)</f>
      </c>
      <c r="O58">
        <f>(I58*21)/100</f>
      </c>
      <c t="s">
        <v>17</v>
      </c>
    </row>
    <row r="59" spans="1:5" ht="38.25">
      <c r="A59" s="28" t="s">
        <v>44</v>
      </c>
      <c r="E59" s="29" t="s">
        <v>146</v>
      </c>
    </row>
    <row r="60" spans="1:5" ht="12.75">
      <c r="A60" s="30" t="s">
        <v>46</v>
      </c>
      <c r="E60" s="31" t="s">
        <v>147</v>
      </c>
    </row>
    <row r="61" spans="1:5" ht="25.5">
      <c r="A61" t="s">
        <v>48</v>
      </c>
      <c r="E61" s="29" t="s">
        <v>148</v>
      </c>
    </row>
    <row r="62" spans="1:16" ht="12.75">
      <c r="A62" s="18" t="s">
        <v>39</v>
      </c>
      <c s="23" t="s">
        <v>149</v>
      </c>
      <c s="23" t="s">
        <v>150</v>
      </c>
      <c s="18" t="s">
        <v>41</v>
      </c>
      <c s="24" t="s">
        <v>151</v>
      </c>
      <c s="25" t="s">
        <v>94</v>
      </c>
      <c s="26">
        <v>40</v>
      </c>
      <c s="27">
        <v>0</v>
      </c>
      <c s="27">
        <f>ROUND(ROUND(H62,2)*ROUND(G62,5),2)</f>
      </c>
      <c r="O62">
        <f>(I62*21)/100</f>
      </c>
      <c t="s">
        <v>17</v>
      </c>
    </row>
    <row r="63" spans="1:5" ht="12.75">
      <c r="A63" s="28" t="s">
        <v>44</v>
      </c>
      <c r="E63" s="29" t="s">
        <v>152</v>
      </c>
    </row>
    <row r="64" spans="1:5" ht="12.75">
      <c r="A64" s="30" t="s">
        <v>46</v>
      </c>
      <c r="E64" s="31" t="s">
        <v>147</v>
      </c>
    </row>
    <row r="65" spans="1:5" ht="38.25">
      <c r="A65" t="s">
        <v>48</v>
      </c>
      <c r="E65" s="29" t="s">
        <v>153</v>
      </c>
    </row>
    <row r="66" spans="1:18" ht="12.75" customHeight="1">
      <c r="A66" s="5" t="s">
        <v>37</v>
      </c>
      <c s="5"/>
      <c s="35" t="s">
        <v>17</v>
      </c>
      <c s="5"/>
      <c s="21" t="s">
        <v>154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8" t="s">
        <v>39</v>
      </c>
      <c s="23" t="s">
        <v>155</v>
      </c>
      <c s="23" t="s">
        <v>156</v>
      </c>
      <c s="18" t="s">
        <v>41</v>
      </c>
      <c s="24" t="s">
        <v>157</v>
      </c>
      <c s="25" t="s">
        <v>115</v>
      </c>
      <c s="26">
        <v>1.2</v>
      </c>
      <c s="27">
        <v>0</v>
      </c>
      <c s="27">
        <f>ROUND(ROUND(H67,2)*ROUND(G67,5),2)</f>
      </c>
      <c r="O67">
        <f>(I67*21)/100</f>
      </c>
      <c t="s">
        <v>17</v>
      </c>
    </row>
    <row r="68" spans="1:5" ht="12.75">
      <c r="A68" s="28" t="s">
        <v>44</v>
      </c>
      <c r="E68" s="29" t="s">
        <v>158</v>
      </c>
    </row>
    <row r="69" spans="1:5" ht="12.75">
      <c r="A69" s="30" t="s">
        <v>46</v>
      </c>
      <c r="E69" s="31" t="s">
        <v>159</v>
      </c>
    </row>
    <row r="70" spans="1:5" ht="63.75">
      <c r="A70" t="s">
        <v>48</v>
      </c>
      <c r="E70" s="29" t="s">
        <v>160</v>
      </c>
    </row>
    <row r="71" spans="1:16" ht="25.5">
      <c r="A71" s="18" t="s">
        <v>39</v>
      </c>
      <c s="23" t="s">
        <v>161</v>
      </c>
      <c s="23" t="s">
        <v>162</v>
      </c>
      <c s="18" t="s">
        <v>23</v>
      </c>
      <c s="24" t="s">
        <v>163</v>
      </c>
      <c s="25" t="s">
        <v>100</v>
      </c>
      <c s="26">
        <v>108</v>
      </c>
      <c s="27">
        <v>0</v>
      </c>
      <c s="27">
        <f>ROUND(ROUND(H71,2)*ROUND(G71,5),2)</f>
      </c>
      <c r="O71">
        <f>(I71*21)/100</f>
      </c>
      <c t="s">
        <v>17</v>
      </c>
    </row>
    <row r="72" spans="1:5" ht="38.25">
      <c r="A72" s="28" t="s">
        <v>44</v>
      </c>
      <c r="E72" s="29" t="s">
        <v>164</v>
      </c>
    </row>
    <row r="73" spans="1:5" ht="12.75">
      <c r="A73" s="30" t="s">
        <v>46</v>
      </c>
      <c r="E73" s="31" t="s">
        <v>165</v>
      </c>
    </row>
    <row r="74" spans="1:5" ht="63.75">
      <c r="A74" t="s">
        <v>48</v>
      </c>
      <c r="E74" s="29" t="s">
        <v>166</v>
      </c>
    </row>
    <row r="75" spans="1:16" ht="25.5">
      <c r="A75" s="18" t="s">
        <v>39</v>
      </c>
      <c s="23" t="s">
        <v>167</v>
      </c>
      <c s="23" t="s">
        <v>162</v>
      </c>
      <c s="18" t="s">
        <v>17</v>
      </c>
      <c s="24" t="s">
        <v>163</v>
      </c>
      <c s="25" t="s">
        <v>100</v>
      </c>
      <c s="26">
        <v>160</v>
      </c>
      <c s="27">
        <v>0</v>
      </c>
      <c s="27">
        <f>ROUND(ROUND(H75,2)*ROUND(G75,5),2)</f>
      </c>
      <c r="O75">
        <f>(I75*21)/100</f>
      </c>
      <c t="s">
        <v>17</v>
      </c>
    </row>
    <row r="76" spans="1:5" ht="38.25">
      <c r="A76" s="28" t="s">
        <v>44</v>
      </c>
      <c r="E76" s="29" t="s">
        <v>168</v>
      </c>
    </row>
    <row r="77" spans="1:5" ht="12.75">
      <c r="A77" s="30" t="s">
        <v>46</v>
      </c>
      <c r="E77" s="31" t="s">
        <v>169</v>
      </c>
    </row>
    <row r="78" spans="1:5" ht="63.75">
      <c r="A78" t="s">
        <v>48</v>
      </c>
      <c r="E78" s="29" t="s">
        <v>166</v>
      </c>
    </row>
    <row r="79" spans="1:18" ht="12.75" customHeight="1">
      <c r="A79" s="5" t="s">
        <v>37</v>
      </c>
      <c s="5"/>
      <c s="35" t="s">
        <v>26</v>
      </c>
      <c s="5"/>
      <c s="21" t="s">
        <v>170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105</v>
      </c>
      <c s="26">
        <v>4.62</v>
      </c>
      <c s="27">
        <v>0</v>
      </c>
      <c s="27">
        <f>ROUND(ROUND(H80,2)*ROUND(G80,5),2)</f>
      </c>
      <c r="O80">
        <f>(I80*21)/100</f>
      </c>
      <c t="s">
        <v>17</v>
      </c>
    </row>
    <row r="81" spans="1:5" ht="63.75">
      <c r="A81" s="28" t="s">
        <v>44</v>
      </c>
      <c r="E81" s="29" t="s">
        <v>174</v>
      </c>
    </row>
    <row r="82" spans="1:5" ht="89.25">
      <c r="A82" s="30" t="s">
        <v>46</v>
      </c>
      <c r="E82" s="31" t="s">
        <v>175</v>
      </c>
    </row>
    <row r="83" spans="1:5" ht="382.5">
      <c r="A83" t="s">
        <v>48</v>
      </c>
      <c r="E83" s="29" t="s">
        <v>176</v>
      </c>
    </row>
    <row r="84" spans="1:16" ht="12.75">
      <c r="A84" s="18" t="s">
        <v>39</v>
      </c>
      <c s="23" t="s">
        <v>177</v>
      </c>
      <c s="23" t="s">
        <v>178</v>
      </c>
      <c s="18" t="s">
        <v>41</v>
      </c>
      <c s="24" t="s">
        <v>179</v>
      </c>
      <c s="25" t="s">
        <v>85</v>
      </c>
      <c s="26">
        <v>0.7392</v>
      </c>
      <c s="27">
        <v>0</v>
      </c>
      <c s="27">
        <f>ROUND(ROUND(H84,2)*ROUND(G84,5),2)</f>
      </c>
      <c r="O84">
        <f>(I84*21)/100</f>
      </c>
      <c t="s">
        <v>17</v>
      </c>
    </row>
    <row r="85" spans="1:5" ht="51">
      <c r="A85" s="28" t="s">
        <v>44</v>
      </c>
      <c r="E85" s="29" t="s">
        <v>180</v>
      </c>
    </row>
    <row r="86" spans="1:5" ht="12.75">
      <c r="A86" s="30" t="s">
        <v>46</v>
      </c>
      <c r="E86" s="31" t="s">
        <v>181</v>
      </c>
    </row>
    <row r="87" spans="1:5" ht="242.25">
      <c r="A87" t="s">
        <v>48</v>
      </c>
      <c r="E87" s="29" t="s">
        <v>182</v>
      </c>
    </row>
    <row r="88" spans="1:18" ht="12.75" customHeight="1">
      <c r="A88" s="5" t="s">
        <v>37</v>
      </c>
      <c s="5"/>
      <c s="35" t="s">
        <v>28</v>
      </c>
      <c s="5"/>
      <c s="21" t="s">
        <v>183</v>
      </c>
      <c s="5"/>
      <c s="5"/>
      <c s="5"/>
      <c s="36">
        <f>0+Q88</f>
      </c>
      <c r="O88">
        <f>0+R88</f>
      </c>
      <c r="Q88">
        <f>0+I89+I93+I97+I101+I105+I109+I113+I117+I121+I125</f>
      </c>
      <c>
        <f>0+O89+O93+O97+O101+O105+O109+O113+O117+O121+O125</f>
      </c>
    </row>
    <row r="89" spans="1:16" ht="12.75">
      <c r="A89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105</v>
      </c>
      <c s="26">
        <v>5.12</v>
      </c>
      <c s="27">
        <v>0</v>
      </c>
      <c s="27">
        <f>ROUND(ROUND(H89,2)*ROUND(G89,5),2)</f>
      </c>
      <c r="O89">
        <f>(I89*21)/100</f>
      </c>
      <c t="s">
        <v>17</v>
      </c>
    </row>
    <row r="90" spans="1:5" ht="51">
      <c r="A90" s="28" t="s">
        <v>44</v>
      </c>
      <c r="E90" s="29" t="s">
        <v>187</v>
      </c>
    </row>
    <row r="91" spans="1:5" ht="89.25">
      <c r="A91" s="30" t="s">
        <v>46</v>
      </c>
      <c r="E91" s="31" t="s">
        <v>188</v>
      </c>
    </row>
    <row r="92" spans="1:5" ht="369.75">
      <c r="A92" t="s">
        <v>48</v>
      </c>
      <c r="E92" s="29" t="s">
        <v>189</v>
      </c>
    </row>
    <row r="93" spans="1:16" ht="12.75">
      <c r="A93" s="18" t="s">
        <v>39</v>
      </c>
      <c s="23" t="s">
        <v>190</v>
      </c>
      <c s="23" t="s">
        <v>191</v>
      </c>
      <c s="18" t="s">
        <v>41</v>
      </c>
      <c s="24" t="s">
        <v>192</v>
      </c>
      <c s="25" t="s">
        <v>85</v>
      </c>
      <c s="26">
        <v>0.8192</v>
      </c>
      <c s="27">
        <v>0</v>
      </c>
      <c s="27">
        <f>ROUND(ROUND(H93,2)*ROUND(G93,5),2)</f>
      </c>
      <c r="O93">
        <f>(I93*21)/100</f>
      </c>
      <c t="s">
        <v>17</v>
      </c>
    </row>
    <row r="94" spans="1:5" ht="51">
      <c r="A94" s="28" t="s">
        <v>44</v>
      </c>
      <c r="E94" s="29" t="s">
        <v>193</v>
      </c>
    </row>
    <row r="95" spans="1:5" ht="12.75">
      <c r="A95" s="30" t="s">
        <v>46</v>
      </c>
      <c r="E95" s="31" t="s">
        <v>194</v>
      </c>
    </row>
    <row r="96" spans="1:5" ht="267.75">
      <c r="A96" t="s">
        <v>48</v>
      </c>
      <c r="E96" s="29" t="s">
        <v>195</v>
      </c>
    </row>
    <row r="97" spans="1:16" ht="12.75">
      <c r="A97" s="18" t="s">
        <v>39</v>
      </c>
      <c s="23" t="s">
        <v>196</v>
      </c>
      <c s="23" t="s">
        <v>197</v>
      </c>
      <c s="18" t="s">
        <v>41</v>
      </c>
      <c s="24" t="s">
        <v>198</v>
      </c>
      <c s="25" t="s">
        <v>105</v>
      </c>
      <c s="26">
        <v>0.44</v>
      </c>
      <c s="27">
        <v>0</v>
      </c>
      <c s="27">
        <f>ROUND(ROUND(H97,2)*ROUND(G97,5),2)</f>
      </c>
      <c r="O97">
        <f>(I97*21)/100</f>
      </c>
      <c t="s">
        <v>17</v>
      </c>
    </row>
    <row r="98" spans="1:5" ht="51">
      <c r="A98" s="28" t="s">
        <v>44</v>
      </c>
      <c r="E98" s="29" t="s">
        <v>199</v>
      </c>
    </row>
    <row r="99" spans="1:5" ht="12.75">
      <c r="A99" s="30" t="s">
        <v>46</v>
      </c>
      <c r="E99" s="31" t="s">
        <v>200</v>
      </c>
    </row>
    <row r="100" spans="1:5" ht="369.75">
      <c r="A100" t="s">
        <v>48</v>
      </c>
      <c r="E100" s="29" t="s">
        <v>189</v>
      </c>
    </row>
    <row r="101" spans="1:16" ht="12.75">
      <c r="A101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105</v>
      </c>
      <c s="26">
        <v>9.05</v>
      </c>
      <c s="27">
        <v>0</v>
      </c>
      <c s="27">
        <f>ROUND(ROUND(H101,2)*ROUND(G101,5),2)</f>
      </c>
      <c r="O101">
        <f>(I101*21)/100</f>
      </c>
      <c t="s">
        <v>17</v>
      </c>
    </row>
    <row r="102" spans="1:5" ht="51">
      <c r="A102" s="28" t="s">
        <v>44</v>
      </c>
      <c r="E102" s="29" t="s">
        <v>204</v>
      </c>
    </row>
    <row r="103" spans="1:5" ht="89.25">
      <c r="A103" s="30" t="s">
        <v>46</v>
      </c>
      <c r="E103" s="31" t="s">
        <v>205</v>
      </c>
    </row>
    <row r="104" spans="1:5" ht="369.75">
      <c r="A104" t="s">
        <v>48</v>
      </c>
      <c r="E104" s="29" t="s">
        <v>189</v>
      </c>
    </row>
    <row r="105" spans="1:16" ht="12.75">
      <c r="A105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105</v>
      </c>
      <c s="26">
        <v>3.3</v>
      </c>
      <c s="27">
        <v>0</v>
      </c>
      <c s="27">
        <f>ROUND(ROUND(H105,2)*ROUND(G105,5),2)</f>
      </c>
      <c r="O105">
        <f>(I105*21)/100</f>
      </c>
      <c t="s">
        <v>17</v>
      </c>
    </row>
    <row r="106" spans="1:5" ht="51">
      <c r="A106" s="28" t="s">
        <v>44</v>
      </c>
      <c r="E106" s="29" t="s">
        <v>209</v>
      </c>
    </row>
    <row r="107" spans="1:5" ht="12.75">
      <c r="A107" s="30" t="s">
        <v>46</v>
      </c>
      <c r="E107" s="31" t="s">
        <v>210</v>
      </c>
    </row>
    <row r="108" spans="1:5" ht="38.25">
      <c r="A108" t="s">
        <v>48</v>
      </c>
      <c r="E108" s="29" t="s">
        <v>211</v>
      </c>
    </row>
    <row r="109" spans="1:16" ht="12.75">
      <c r="A109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105</v>
      </c>
      <c s="26">
        <v>3</v>
      </c>
      <c s="27">
        <v>0</v>
      </c>
      <c s="27">
        <f>ROUND(ROUND(H109,2)*ROUND(G109,5),2)</f>
      </c>
      <c r="O109">
        <f>(I109*21)/100</f>
      </c>
      <c t="s">
        <v>17</v>
      </c>
    </row>
    <row r="110" spans="1:5" ht="38.25">
      <c r="A110" s="28" t="s">
        <v>44</v>
      </c>
      <c r="E110" s="29" t="s">
        <v>215</v>
      </c>
    </row>
    <row r="111" spans="1:5" ht="12.75">
      <c r="A111" s="30" t="s">
        <v>46</v>
      </c>
      <c r="E111" s="31" t="s">
        <v>216</v>
      </c>
    </row>
    <row r="112" spans="1:5" ht="38.25">
      <c r="A112" t="s">
        <v>48</v>
      </c>
      <c r="E112" s="29" t="s">
        <v>217</v>
      </c>
    </row>
    <row r="113" spans="1:16" ht="12.75">
      <c r="A113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105</v>
      </c>
      <c s="26">
        <v>7</v>
      </c>
      <c s="27">
        <v>0</v>
      </c>
      <c s="27">
        <f>ROUND(ROUND(H113,2)*ROUND(G113,5),2)</f>
      </c>
      <c r="O113">
        <f>(I113*21)/100</f>
      </c>
      <c t="s">
        <v>17</v>
      </c>
    </row>
    <row r="114" spans="1:5" ht="25.5">
      <c r="A114" s="28" t="s">
        <v>44</v>
      </c>
      <c r="E114" s="29" t="s">
        <v>221</v>
      </c>
    </row>
    <row r="115" spans="1:5" ht="12.75">
      <c r="A115" s="30" t="s">
        <v>46</v>
      </c>
      <c r="E115" s="31" t="s">
        <v>222</v>
      </c>
    </row>
    <row r="116" spans="1:5" ht="51">
      <c r="A116" t="s">
        <v>48</v>
      </c>
      <c r="E116" s="29" t="s">
        <v>223</v>
      </c>
    </row>
    <row r="117" spans="1:16" ht="12.75">
      <c r="A117" s="18" t="s">
        <v>39</v>
      </c>
      <c s="23" t="s">
        <v>224</v>
      </c>
      <c s="23" t="s">
        <v>225</v>
      </c>
      <c s="18" t="s">
        <v>23</v>
      </c>
      <c s="24" t="s">
        <v>226</v>
      </c>
      <c s="25" t="s">
        <v>105</v>
      </c>
      <c s="26">
        <v>8.25</v>
      </c>
      <c s="27">
        <v>0</v>
      </c>
      <c s="27">
        <f>ROUND(ROUND(H117,2)*ROUND(G117,5),2)</f>
      </c>
      <c r="O117">
        <f>(I117*21)/100</f>
      </c>
      <c t="s">
        <v>17</v>
      </c>
    </row>
    <row r="118" spans="1:5" ht="63.75">
      <c r="A118" s="28" t="s">
        <v>44</v>
      </c>
      <c r="E118" s="29" t="s">
        <v>227</v>
      </c>
    </row>
    <row r="119" spans="1:5" ht="12.75">
      <c r="A119" s="30" t="s">
        <v>46</v>
      </c>
      <c r="E119" s="31" t="s">
        <v>228</v>
      </c>
    </row>
    <row r="120" spans="1:5" ht="102">
      <c r="A120" t="s">
        <v>48</v>
      </c>
      <c r="E120" s="29" t="s">
        <v>229</v>
      </c>
    </row>
    <row r="121" spans="1:16" ht="12.75">
      <c r="A121" s="18" t="s">
        <v>39</v>
      </c>
      <c s="23" t="s">
        <v>230</v>
      </c>
      <c s="23" t="s">
        <v>225</v>
      </c>
      <c s="18" t="s">
        <v>17</v>
      </c>
      <c s="24" t="s">
        <v>226</v>
      </c>
      <c s="25" t="s">
        <v>105</v>
      </c>
      <c s="26">
        <v>5.52</v>
      </c>
      <c s="27">
        <v>0</v>
      </c>
      <c s="27">
        <f>ROUND(ROUND(H121,2)*ROUND(G121,5),2)</f>
      </c>
      <c r="O121">
        <f>(I121*21)/100</f>
      </c>
      <c t="s">
        <v>17</v>
      </c>
    </row>
    <row r="122" spans="1:5" ht="63.75">
      <c r="A122" s="28" t="s">
        <v>44</v>
      </c>
      <c r="E122" s="29" t="s">
        <v>231</v>
      </c>
    </row>
    <row r="123" spans="1:5" ht="12.75">
      <c r="A123" s="30" t="s">
        <v>46</v>
      </c>
      <c r="E123" s="31" t="s">
        <v>232</v>
      </c>
    </row>
    <row r="124" spans="1:5" ht="102">
      <c r="A124" t="s">
        <v>48</v>
      </c>
      <c r="E124" s="29" t="s">
        <v>229</v>
      </c>
    </row>
    <row r="125" spans="1:16" ht="12.75">
      <c r="A125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105</v>
      </c>
      <c s="26">
        <v>16.5</v>
      </c>
      <c s="27">
        <v>0</v>
      </c>
      <c s="27">
        <f>ROUND(ROUND(H125,2)*ROUND(G125,5),2)</f>
      </c>
      <c r="O125">
        <f>(I125*21)/100</f>
      </c>
      <c t="s">
        <v>17</v>
      </c>
    </row>
    <row r="126" spans="1:5" ht="51">
      <c r="A126" s="28" t="s">
        <v>44</v>
      </c>
      <c r="E126" s="29" t="s">
        <v>236</v>
      </c>
    </row>
    <row r="127" spans="1:5" ht="12.75">
      <c r="A127" s="30" t="s">
        <v>46</v>
      </c>
      <c r="E127" s="31" t="s">
        <v>237</v>
      </c>
    </row>
    <row r="128" spans="1:5" ht="357">
      <c r="A128" t="s">
        <v>48</v>
      </c>
      <c r="E128" s="29" t="s">
        <v>238</v>
      </c>
    </row>
    <row r="129" spans="1:18" ht="12.75" customHeight="1">
      <c r="A129" s="5" t="s">
        <v>37</v>
      </c>
      <c s="5"/>
      <c s="35" t="s">
        <v>16</v>
      </c>
      <c s="5"/>
      <c s="21" t="s">
        <v>239</v>
      </c>
      <c s="5"/>
      <c s="5"/>
      <c s="5"/>
      <c s="36">
        <f>0+Q129</f>
      </c>
      <c r="O129">
        <f>0+R129</f>
      </c>
      <c r="Q129">
        <f>0+I130+I134+I138+I142+I146+I150+I154</f>
      </c>
      <c>
        <f>0+O130+O134+O138+O142+O146+O150+O154</f>
      </c>
    </row>
    <row r="130" spans="1:16" ht="12.75">
      <c r="A130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94</v>
      </c>
      <c s="26">
        <v>43.75</v>
      </c>
      <c s="27">
        <v>0</v>
      </c>
      <c s="27">
        <f>ROUND(ROUND(H130,2)*ROUND(G130,5),2)</f>
      </c>
      <c r="O130">
        <f>(I130*21)/100</f>
      </c>
      <c t="s">
        <v>17</v>
      </c>
    </row>
    <row r="131" spans="1:5" ht="51">
      <c r="A131" s="28" t="s">
        <v>44</v>
      </c>
      <c r="E131" s="29" t="s">
        <v>243</v>
      </c>
    </row>
    <row r="132" spans="1:5" ht="12.75">
      <c r="A132" s="30" t="s">
        <v>46</v>
      </c>
      <c r="E132" s="31" t="s">
        <v>244</v>
      </c>
    </row>
    <row r="133" spans="1:5" ht="51">
      <c r="A133" t="s">
        <v>48</v>
      </c>
      <c r="E133" s="29" t="s">
        <v>245</v>
      </c>
    </row>
    <row r="134" spans="1:16" ht="12.75">
      <c r="A134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94</v>
      </c>
      <c s="26">
        <v>46.6</v>
      </c>
      <c s="27">
        <v>0</v>
      </c>
      <c s="27">
        <f>ROUND(ROUND(H134,2)*ROUND(G134,5),2)</f>
      </c>
      <c r="O134">
        <f>(I134*21)/100</f>
      </c>
      <c t="s">
        <v>17</v>
      </c>
    </row>
    <row r="135" spans="1:5" ht="51">
      <c r="A135" s="28" t="s">
        <v>44</v>
      </c>
      <c r="E135" s="29" t="s">
        <v>249</v>
      </c>
    </row>
    <row r="136" spans="1:5" ht="12.75">
      <c r="A136" s="30" t="s">
        <v>46</v>
      </c>
      <c r="E136" s="31" t="s">
        <v>250</v>
      </c>
    </row>
    <row r="137" spans="1:5" ht="51">
      <c r="A137" t="s">
        <v>48</v>
      </c>
      <c r="E137" s="29" t="s">
        <v>245</v>
      </c>
    </row>
    <row r="138" spans="1:16" ht="12.75">
      <c r="A138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94</v>
      </c>
      <c s="26">
        <v>46.6</v>
      </c>
      <c s="27">
        <v>0</v>
      </c>
      <c s="27">
        <f>ROUND(ROUND(H138,2)*ROUND(G138,5),2)</f>
      </c>
      <c r="O138">
        <f>(I138*21)/100</f>
      </c>
      <c t="s">
        <v>17</v>
      </c>
    </row>
    <row r="139" spans="1:5" ht="51">
      <c r="A139" s="28" t="s">
        <v>44</v>
      </c>
      <c r="E139" s="29" t="s">
        <v>254</v>
      </c>
    </row>
    <row r="140" spans="1:5" ht="12.75">
      <c r="A140" s="30" t="s">
        <v>46</v>
      </c>
      <c r="E140" s="31" t="s">
        <v>250</v>
      </c>
    </row>
    <row r="141" spans="1:5" ht="140.25">
      <c r="A141" t="s">
        <v>48</v>
      </c>
      <c r="E141" s="29" t="s">
        <v>255</v>
      </c>
    </row>
    <row r="142" spans="1:16" ht="12.75">
      <c r="A142" s="18" t="s">
        <v>39</v>
      </c>
      <c s="23" t="s">
        <v>256</v>
      </c>
      <c s="23" t="s">
        <v>257</v>
      </c>
      <c s="18" t="s">
        <v>41</v>
      </c>
      <c s="24" t="s">
        <v>258</v>
      </c>
      <c s="25" t="s">
        <v>94</v>
      </c>
      <c s="26">
        <v>43.75</v>
      </c>
      <c s="27">
        <v>0</v>
      </c>
      <c s="27">
        <f>ROUND(ROUND(H142,2)*ROUND(G142,5),2)</f>
      </c>
      <c r="O142">
        <f>(I142*21)/100</f>
      </c>
      <c t="s">
        <v>17</v>
      </c>
    </row>
    <row r="143" spans="1:5" ht="51">
      <c r="A143" s="28" t="s">
        <v>44</v>
      </c>
      <c r="E143" s="29" t="s">
        <v>259</v>
      </c>
    </row>
    <row r="144" spans="1:5" ht="12.75">
      <c r="A144" s="30" t="s">
        <v>46</v>
      </c>
      <c r="E144" s="31" t="s">
        <v>244</v>
      </c>
    </row>
    <row r="145" spans="1:5" ht="140.25">
      <c r="A145" t="s">
        <v>48</v>
      </c>
      <c r="E145" s="29" t="s">
        <v>255</v>
      </c>
    </row>
    <row r="146" spans="1:16" ht="12.75">
      <c r="A146" s="18" t="s">
        <v>39</v>
      </c>
      <c s="23" t="s">
        <v>260</v>
      </c>
      <c s="23" t="s">
        <v>261</v>
      </c>
      <c s="18" t="s">
        <v>41</v>
      </c>
      <c s="24" t="s">
        <v>262</v>
      </c>
      <c s="25" t="s">
        <v>94</v>
      </c>
      <c s="26">
        <v>7.75</v>
      </c>
      <c s="27">
        <v>0</v>
      </c>
      <c s="27">
        <f>ROUND(ROUND(H146,2)*ROUND(G146,5),2)</f>
      </c>
      <c r="O146">
        <f>(I146*21)/100</f>
      </c>
      <c t="s">
        <v>17</v>
      </c>
    </row>
    <row r="147" spans="1:5" ht="51">
      <c r="A147" s="28" t="s">
        <v>44</v>
      </c>
      <c r="E147" s="29" t="s">
        <v>263</v>
      </c>
    </row>
    <row r="148" spans="1:5" ht="12.75">
      <c r="A148" s="30" t="s">
        <v>46</v>
      </c>
      <c r="E148" s="31" t="s">
        <v>264</v>
      </c>
    </row>
    <row r="149" spans="1:5" ht="140.25">
      <c r="A149" t="s">
        <v>48</v>
      </c>
      <c r="E149" s="29" t="s">
        <v>255</v>
      </c>
    </row>
    <row r="150" spans="1:16" ht="12.75">
      <c r="A150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85</v>
      </c>
      <c s="26">
        <v>30</v>
      </c>
      <c s="27">
        <v>0</v>
      </c>
      <c s="27">
        <f>ROUND(ROUND(H150,2)*ROUND(G150,5),2)</f>
      </c>
      <c r="O150">
        <f>(I150*21)/100</f>
      </c>
      <c t="s">
        <v>17</v>
      </c>
    </row>
    <row r="151" spans="1:5" ht="51">
      <c r="A151" s="28" t="s">
        <v>44</v>
      </c>
      <c r="E151" s="29" t="s">
        <v>268</v>
      </c>
    </row>
    <row r="152" spans="1:5" ht="12.75">
      <c r="A152" s="30" t="s">
        <v>46</v>
      </c>
      <c r="E152" s="31" t="s">
        <v>269</v>
      </c>
    </row>
    <row r="153" spans="1:5" ht="76.5">
      <c r="A153" t="s">
        <v>48</v>
      </c>
      <c r="E153" s="29" t="s">
        <v>270</v>
      </c>
    </row>
    <row r="154" spans="1:16" ht="12.75">
      <c r="A154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115</v>
      </c>
      <c s="26">
        <v>45</v>
      </c>
      <c s="27">
        <v>0</v>
      </c>
      <c s="27">
        <f>ROUND(ROUND(H154,2)*ROUND(G154,5),2)</f>
      </c>
      <c r="O154">
        <f>(I154*21)/100</f>
      </c>
      <c t="s">
        <v>17</v>
      </c>
    </row>
    <row r="155" spans="1:5" ht="25.5">
      <c r="A155" s="28" t="s">
        <v>44</v>
      </c>
      <c r="E155" s="29" t="s">
        <v>274</v>
      </c>
    </row>
    <row r="156" spans="1:5" ht="12.75">
      <c r="A156" s="30" t="s">
        <v>46</v>
      </c>
      <c r="E156" s="31" t="s">
        <v>275</v>
      </c>
    </row>
    <row r="157" spans="1:5" ht="38.25">
      <c r="A157" t="s">
        <v>48</v>
      </c>
      <c r="E157" s="29" t="s">
        <v>276</v>
      </c>
    </row>
    <row r="158" spans="1:18" ht="12.75" customHeight="1">
      <c r="A158" s="5" t="s">
        <v>37</v>
      </c>
      <c s="5"/>
      <c s="35" t="s">
        <v>31</v>
      </c>
      <c s="5"/>
      <c s="21" t="s">
        <v>277</v>
      </c>
      <c s="5"/>
      <c s="5"/>
      <c s="5"/>
      <c s="36">
        <f>0+Q158</f>
      </c>
      <c r="O158">
        <f>0+R158</f>
      </c>
      <c r="Q158">
        <f>0+I159+I163+I167+I171+I175</f>
      </c>
      <c>
        <f>0+O159+O163+O167+O171+O175</f>
      </c>
    </row>
    <row r="159" spans="1:16" ht="25.5">
      <c r="A159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94</v>
      </c>
      <c s="26">
        <v>4.24</v>
      </c>
      <c s="27">
        <v>0</v>
      </c>
      <c s="27">
        <f>ROUND(ROUND(H159,2)*ROUND(G159,5),2)</f>
      </c>
      <c r="O159">
        <f>(I159*21)/100</f>
      </c>
      <c t="s">
        <v>17</v>
      </c>
    </row>
    <row r="160" spans="1:5" ht="38.25">
      <c r="A160" s="28" t="s">
        <v>44</v>
      </c>
      <c r="E160" s="29" t="s">
        <v>281</v>
      </c>
    </row>
    <row r="161" spans="1:5" ht="12.75">
      <c r="A161" s="30" t="s">
        <v>46</v>
      </c>
      <c r="E161" s="31" t="s">
        <v>282</v>
      </c>
    </row>
    <row r="162" spans="1:5" ht="76.5">
      <c r="A162" t="s">
        <v>48</v>
      </c>
      <c r="E162" s="29" t="s">
        <v>283</v>
      </c>
    </row>
    <row r="163" spans="1:16" ht="25.5">
      <c r="A163" s="18" t="s">
        <v>39</v>
      </c>
      <c s="23" t="s">
        <v>284</v>
      </c>
      <c s="23" t="s">
        <v>285</v>
      </c>
      <c s="18" t="s">
        <v>41</v>
      </c>
      <c s="24" t="s">
        <v>286</v>
      </c>
      <c s="25" t="s">
        <v>94</v>
      </c>
      <c s="26">
        <v>6.36</v>
      </c>
      <c s="27">
        <v>0</v>
      </c>
      <c s="27">
        <f>ROUND(ROUND(H163,2)*ROUND(G163,5),2)</f>
      </c>
      <c r="O163">
        <f>(I163*21)/100</f>
      </c>
      <c t="s">
        <v>17</v>
      </c>
    </row>
    <row r="164" spans="1:5" ht="38.25">
      <c r="A164" s="28" t="s">
        <v>44</v>
      </c>
      <c r="E164" s="29" t="s">
        <v>281</v>
      </c>
    </row>
    <row r="165" spans="1:5" ht="12.75">
      <c r="A165" s="30" t="s">
        <v>46</v>
      </c>
      <c r="E165" s="31" t="s">
        <v>287</v>
      </c>
    </row>
    <row r="166" spans="1:5" ht="76.5">
      <c r="A166" t="s">
        <v>48</v>
      </c>
      <c r="E166" s="29" t="s">
        <v>283</v>
      </c>
    </row>
    <row r="167" spans="1:16" ht="12.75">
      <c r="A167" s="18" t="s">
        <v>39</v>
      </c>
      <c s="23" t="s">
        <v>288</v>
      </c>
      <c s="23" t="s">
        <v>289</v>
      </c>
      <c s="18" t="s">
        <v>41</v>
      </c>
      <c s="24" t="s">
        <v>290</v>
      </c>
      <c s="25" t="s">
        <v>94</v>
      </c>
      <c s="26">
        <v>10.6</v>
      </c>
      <c s="27">
        <v>0</v>
      </c>
      <c s="27">
        <f>ROUND(ROUND(H167,2)*ROUND(G167,5),2)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291</v>
      </c>
    </row>
    <row r="169" spans="1:5" ht="12.75">
      <c r="A169" s="30" t="s">
        <v>46</v>
      </c>
      <c r="E169" s="31" t="s">
        <v>292</v>
      </c>
    </row>
    <row r="170" spans="1:5" ht="76.5">
      <c r="A170" t="s">
        <v>48</v>
      </c>
      <c r="E170" s="29" t="s">
        <v>283</v>
      </c>
    </row>
    <row r="171" spans="1:16" ht="12.75">
      <c r="A171" s="18" t="s">
        <v>39</v>
      </c>
      <c s="23" t="s">
        <v>293</v>
      </c>
      <c s="23" t="s">
        <v>294</v>
      </c>
      <c s="18" t="s">
        <v>41</v>
      </c>
      <c s="24" t="s">
        <v>295</v>
      </c>
      <c s="25" t="s">
        <v>94</v>
      </c>
      <c s="26">
        <v>3.18</v>
      </c>
      <c s="27">
        <v>0</v>
      </c>
      <c s="27">
        <f>ROUND(ROUND(H171,2)*ROUND(G171,5),2)</f>
      </c>
      <c r="O171">
        <f>(I171*21)/100</f>
      </c>
      <c t="s">
        <v>17</v>
      </c>
    </row>
    <row r="172" spans="1:5" ht="51">
      <c r="A172" s="28" t="s">
        <v>44</v>
      </c>
      <c r="E172" s="29" t="s">
        <v>296</v>
      </c>
    </row>
    <row r="173" spans="1:5" ht="12.75">
      <c r="A173" s="30" t="s">
        <v>46</v>
      </c>
      <c r="E173" s="31" t="s">
        <v>297</v>
      </c>
    </row>
    <row r="174" spans="1:5" ht="63.75">
      <c r="A174" t="s">
        <v>48</v>
      </c>
      <c r="E174" s="29" t="s">
        <v>298</v>
      </c>
    </row>
    <row r="175" spans="1:16" ht="12.75">
      <c r="A175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94</v>
      </c>
      <c s="26">
        <v>6</v>
      </c>
      <c s="27">
        <v>0</v>
      </c>
      <c s="27">
        <f>ROUND(ROUND(H175,2)*ROUND(G175,5),2)</f>
      </c>
      <c r="O175">
        <f>(I175*21)/100</f>
      </c>
      <c t="s">
        <v>17</v>
      </c>
    </row>
    <row r="176" spans="1:5" ht="25.5">
      <c r="A176" s="28" t="s">
        <v>44</v>
      </c>
      <c r="E176" s="29" t="s">
        <v>302</v>
      </c>
    </row>
    <row r="177" spans="1:5" ht="12.75">
      <c r="A177" s="30" t="s">
        <v>46</v>
      </c>
      <c r="E177" s="31" t="s">
        <v>303</v>
      </c>
    </row>
    <row r="178" spans="1:5" ht="89.25">
      <c r="A178" t="s">
        <v>48</v>
      </c>
      <c r="E178" s="29" t="s">
        <v>304</v>
      </c>
    </row>
    <row r="179" spans="1:18" ht="12.75" customHeight="1">
      <c r="A179" s="5" t="s">
        <v>37</v>
      </c>
      <c s="5"/>
      <c s="35" t="s">
        <v>71</v>
      </c>
      <c s="5"/>
      <c s="21" t="s">
        <v>305</v>
      </c>
      <c s="5"/>
      <c s="5"/>
      <c s="5"/>
      <c s="36">
        <f>0+Q179</f>
      </c>
      <c r="O179">
        <f>0+R179</f>
      </c>
      <c r="Q179">
        <f>0+I180+I184+I188+I192+I196+I200</f>
      </c>
      <c>
        <f>0+O180+O184+O188+O192+O196+O200</f>
      </c>
    </row>
    <row r="180" spans="1:16" ht="12.75">
      <c r="A180" s="18" t="s">
        <v>39</v>
      </c>
      <c s="23" t="s">
        <v>306</v>
      </c>
      <c s="23" t="s">
        <v>307</v>
      </c>
      <c s="18" t="s">
        <v>41</v>
      </c>
      <c s="24" t="s">
        <v>308</v>
      </c>
      <c s="25" t="s">
        <v>94</v>
      </c>
      <c s="26">
        <v>33.572</v>
      </c>
      <c s="27">
        <v>0</v>
      </c>
      <c s="27">
        <f>ROUND(ROUND(H180,2)*ROUND(G180,5),2)</f>
      </c>
      <c r="O180">
        <f>(I180*21)/100</f>
      </c>
      <c t="s">
        <v>17</v>
      </c>
    </row>
    <row r="181" spans="1:5" ht="63.75">
      <c r="A181" s="28" t="s">
        <v>44</v>
      </c>
      <c r="E181" s="29" t="s">
        <v>309</v>
      </c>
    </row>
    <row r="182" spans="1:5" ht="12.75">
      <c r="A182" s="30" t="s">
        <v>46</v>
      </c>
      <c r="E182" s="31" t="s">
        <v>310</v>
      </c>
    </row>
    <row r="183" spans="1:5" ht="204">
      <c r="A183" t="s">
        <v>48</v>
      </c>
      <c r="E183" s="29" t="s">
        <v>311</v>
      </c>
    </row>
    <row r="184" spans="1:16" ht="12.75">
      <c r="A184" s="18" t="s">
        <v>39</v>
      </c>
      <c s="23" t="s">
        <v>312</v>
      </c>
      <c s="23" t="s">
        <v>313</v>
      </c>
      <c s="18" t="s">
        <v>41</v>
      </c>
      <c s="24" t="s">
        <v>314</v>
      </c>
      <c s="25" t="s">
        <v>94</v>
      </c>
      <c s="26">
        <v>15.4</v>
      </c>
      <c s="27">
        <v>0</v>
      </c>
      <c s="27">
        <f>ROUND(ROUND(H184,2)*ROUND(G184,5),2)</f>
      </c>
      <c r="O184">
        <f>(I184*21)/100</f>
      </c>
      <c t="s">
        <v>17</v>
      </c>
    </row>
    <row r="185" spans="1:5" ht="38.25">
      <c r="A185" s="28" t="s">
        <v>44</v>
      </c>
      <c r="E185" s="29" t="s">
        <v>315</v>
      </c>
    </row>
    <row r="186" spans="1:5" ht="12.75">
      <c r="A186" s="30" t="s">
        <v>46</v>
      </c>
      <c r="E186" s="31" t="s">
        <v>316</v>
      </c>
    </row>
    <row r="187" spans="1:5" ht="38.25">
      <c r="A187" t="s">
        <v>48</v>
      </c>
      <c r="E187" s="29" t="s">
        <v>317</v>
      </c>
    </row>
    <row r="188" spans="1:16" ht="12.75">
      <c r="A188" s="18" t="s">
        <v>39</v>
      </c>
      <c s="23" t="s">
        <v>318</v>
      </c>
      <c s="23" t="s">
        <v>319</v>
      </c>
      <c s="18" t="s">
        <v>41</v>
      </c>
      <c s="24" t="s">
        <v>320</v>
      </c>
      <c s="25" t="s">
        <v>94</v>
      </c>
      <c s="26">
        <v>23.1</v>
      </c>
      <c s="27">
        <v>0</v>
      </c>
      <c s="27">
        <f>ROUND(ROUND(H188,2)*ROUND(G188,5),2)</f>
      </c>
      <c r="O188">
        <f>(I188*21)/100</f>
      </c>
      <c t="s">
        <v>17</v>
      </c>
    </row>
    <row r="189" spans="1:5" ht="51">
      <c r="A189" s="28" t="s">
        <v>44</v>
      </c>
      <c r="E189" s="29" t="s">
        <v>321</v>
      </c>
    </row>
    <row r="190" spans="1:5" ht="12.75">
      <c r="A190" s="30" t="s">
        <v>46</v>
      </c>
      <c r="E190" s="31" t="s">
        <v>322</v>
      </c>
    </row>
    <row r="191" spans="1:5" ht="38.25">
      <c r="A191" t="s">
        <v>48</v>
      </c>
      <c r="E191" s="29" t="s">
        <v>317</v>
      </c>
    </row>
    <row r="192" spans="1:16" ht="12.75">
      <c r="A192" s="18" t="s">
        <v>39</v>
      </c>
      <c s="23" t="s">
        <v>323</v>
      </c>
      <c s="23" t="s">
        <v>324</v>
      </c>
      <c s="18" t="s">
        <v>41</v>
      </c>
      <c s="24" t="s">
        <v>325</v>
      </c>
      <c s="25" t="s">
        <v>94</v>
      </c>
      <c s="26">
        <v>70.75</v>
      </c>
      <c s="27">
        <v>0</v>
      </c>
      <c s="27">
        <f>ROUND(ROUND(H192,2)*ROUND(G192,5),2)</f>
      </c>
      <c r="O192">
        <f>(I192*21)/100</f>
      </c>
      <c t="s">
        <v>17</v>
      </c>
    </row>
    <row r="193" spans="1:5" ht="38.25">
      <c r="A193" s="28" t="s">
        <v>44</v>
      </c>
      <c r="E193" s="29" t="s">
        <v>326</v>
      </c>
    </row>
    <row r="194" spans="1:5" ht="12.75">
      <c r="A194" s="30" t="s">
        <v>46</v>
      </c>
      <c r="E194" s="31" t="s">
        <v>327</v>
      </c>
    </row>
    <row r="195" spans="1:5" ht="51">
      <c r="A195" t="s">
        <v>48</v>
      </c>
      <c r="E195" s="29" t="s">
        <v>328</v>
      </c>
    </row>
    <row r="196" spans="1:16" ht="12.75">
      <c r="A196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94</v>
      </c>
      <c s="26">
        <v>6.9</v>
      </c>
      <c s="27">
        <v>0</v>
      </c>
      <c s="27">
        <f>ROUND(ROUND(H196,2)*ROUND(G196,5),2)</f>
      </c>
      <c r="O196">
        <f>(I196*21)/100</f>
      </c>
      <c t="s">
        <v>17</v>
      </c>
    </row>
    <row r="197" spans="1:5" ht="51">
      <c r="A197" s="28" t="s">
        <v>44</v>
      </c>
      <c r="E197" s="29" t="s">
        <v>332</v>
      </c>
    </row>
    <row r="198" spans="1:5" ht="12.75">
      <c r="A198" s="30" t="s">
        <v>46</v>
      </c>
      <c r="E198" s="31" t="s">
        <v>333</v>
      </c>
    </row>
    <row r="199" spans="1:5" ht="51">
      <c r="A199" t="s">
        <v>48</v>
      </c>
      <c r="E199" s="29" t="s">
        <v>328</v>
      </c>
    </row>
    <row r="200" spans="1:16" ht="12.75">
      <c r="A200" s="18" t="s">
        <v>39</v>
      </c>
      <c s="23" t="s">
        <v>334</v>
      </c>
      <c s="23" t="s">
        <v>335</v>
      </c>
      <c s="18" t="s">
        <v>41</v>
      </c>
      <c s="24" t="s">
        <v>336</v>
      </c>
      <c s="25" t="s">
        <v>94</v>
      </c>
      <c s="26">
        <v>8.085</v>
      </c>
      <c s="27">
        <v>0</v>
      </c>
      <c s="27">
        <f>ROUND(ROUND(H200,2)*ROUND(G200,5),2)</f>
      </c>
      <c r="O200">
        <f>(I200*21)/100</f>
      </c>
      <c t="s">
        <v>17</v>
      </c>
    </row>
    <row r="201" spans="1:5" ht="51">
      <c r="A201" s="28" t="s">
        <v>44</v>
      </c>
      <c r="E201" s="29" t="s">
        <v>337</v>
      </c>
    </row>
    <row r="202" spans="1:5" ht="12.75">
      <c r="A202" s="30" t="s">
        <v>46</v>
      </c>
      <c r="E202" s="31" t="s">
        <v>338</v>
      </c>
    </row>
    <row r="203" spans="1:5" ht="51">
      <c r="A203" t="s">
        <v>48</v>
      </c>
      <c r="E203" s="29" t="s">
        <v>328</v>
      </c>
    </row>
    <row r="204" spans="1:18" ht="12.75" customHeight="1">
      <c r="A204" s="5" t="s">
        <v>37</v>
      </c>
      <c s="5"/>
      <c s="35" t="s">
        <v>34</v>
      </c>
      <c s="5"/>
      <c s="21" t="s">
        <v>339</v>
      </c>
      <c s="5"/>
      <c s="5"/>
      <c s="5"/>
      <c s="36">
        <f>0+Q204</f>
      </c>
      <c r="O204">
        <f>0+R204</f>
      </c>
      <c r="Q204">
        <f>0+I205+I209+I213+I217+I221+I225+I229+I233+I237+I241+I245+I249+I253+I257+I261+I265+I269+I273</f>
      </c>
      <c>
        <f>0+O205+O209+O213+O217+O221+O225+O229+O233+O237+O241+O245+O249+O253+O257+O261+O265+O269+O273</f>
      </c>
    </row>
    <row r="205" spans="1:16" ht="12.75">
      <c r="A205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115</v>
      </c>
      <c s="26">
        <v>23.1</v>
      </c>
      <c s="27">
        <v>0</v>
      </c>
      <c s="27">
        <f>ROUND(ROUND(H205,2)*ROUND(G205,5),2)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343</v>
      </c>
    </row>
    <row r="207" spans="1:5" ht="12.75">
      <c r="A207" s="30" t="s">
        <v>46</v>
      </c>
      <c r="E207" s="31" t="s">
        <v>344</v>
      </c>
    </row>
    <row r="208" spans="1:5" ht="63.75">
      <c r="A208" t="s">
        <v>48</v>
      </c>
      <c r="E208" s="29" t="s">
        <v>345</v>
      </c>
    </row>
    <row r="209" spans="1:16" ht="12.75">
      <c r="A209" s="18" t="s">
        <v>39</v>
      </c>
      <c s="23" t="s">
        <v>346</v>
      </c>
      <c s="23" t="s">
        <v>347</v>
      </c>
      <c s="18" t="s">
        <v>41</v>
      </c>
      <c s="24" t="s">
        <v>348</v>
      </c>
      <c s="25" t="s">
        <v>100</v>
      </c>
      <c s="26">
        <v>2</v>
      </c>
      <c s="27">
        <v>0</v>
      </c>
      <c s="27">
        <f>ROUND(ROUND(H209,2)*ROUND(G209,5),2)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349</v>
      </c>
    </row>
    <row r="211" spans="1:5" ht="12.75">
      <c r="A211" s="30" t="s">
        <v>46</v>
      </c>
      <c r="E211" s="31" t="s">
        <v>350</v>
      </c>
    </row>
    <row r="212" spans="1:5" ht="25.5">
      <c r="A212" t="s">
        <v>48</v>
      </c>
      <c r="E212" s="29" t="s">
        <v>351</v>
      </c>
    </row>
    <row r="213" spans="1:16" ht="25.5">
      <c r="A213" s="18" t="s">
        <v>39</v>
      </c>
      <c s="23" t="s">
        <v>352</v>
      </c>
      <c s="23" t="s">
        <v>353</v>
      </c>
      <c s="18" t="s">
        <v>41</v>
      </c>
      <c s="24" t="s">
        <v>354</v>
      </c>
      <c s="25" t="s">
        <v>100</v>
      </c>
      <c s="26">
        <v>4</v>
      </c>
      <c s="27">
        <v>0</v>
      </c>
      <c s="27">
        <f>ROUND(ROUND(H213,2)*ROUND(G213,5),2)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355</v>
      </c>
    </row>
    <row r="215" spans="1:5" ht="76.5">
      <c r="A215" s="30" t="s">
        <v>46</v>
      </c>
      <c r="E215" s="31" t="s">
        <v>356</v>
      </c>
    </row>
    <row r="216" spans="1:5" ht="25.5">
      <c r="A216" t="s">
        <v>48</v>
      </c>
      <c r="E216" s="29" t="s">
        <v>357</v>
      </c>
    </row>
    <row r="217" spans="1:16" ht="12.75">
      <c r="A217" s="18" t="s">
        <v>39</v>
      </c>
      <c s="23" t="s">
        <v>358</v>
      </c>
      <c s="23" t="s">
        <v>359</v>
      </c>
      <c s="18" t="s">
        <v>23</v>
      </c>
      <c s="24" t="s">
        <v>360</v>
      </c>
      <c s="25" t="s">
        <v>100</v>
      </c>
      <c s="26">
        <v>4</v>
      </c>
      <c s="27">
        <v>0</v>
      </c>
      <c s="27">
        <f>ROUND(ROUND(H217,2)*ROUND(G217,5),2)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361</v>
      </c>
    </row>
    <row r="219" spans="1:5" ht="76.5">
      <c r="A219" s="30" t="s">
        <v>46</v>
      </c>
      <c r="E219" s="31" t="s">
        <v>356</v>
      </c>
    </row>
    <row r="220" spans="1:5" ht="25.5">
      <c r="A220" t="s">
        <v>48</v>
      </c>
      <c r="E220" s="29" t="s">
        <v>362</v>
      </c>
    </row>
    <row r="221" spans="1:16" ht="12.75">
      <c r="A221" s="18" t="s">
        <v>39</v>
      </c>
      <c s="23" t="s">
        <v>363</v>
      </c>
      <c s="23" t="s">
        <v>364</v>
      </c>
      <c s="18" t="s">
        <v>41</v>
      </c>
      <c s="24" t="s">
        <v>365</v>
      </c>
      <c s="25" t="s">
        <v>100</v>
      </c>
      <c s="26">
        <v>2</v>
      </c>
      <c s="27">
        <v>0</v>
      </c>
      <c s="27">
        <f>ROUND(ROUND(H221,2)*ROUND(G221,5),2)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361</v>
      </c>
    </row>
    <row r="223" spans="1:5" ht="25.5">
      <c r="A223" s="30" t="s">
        <v>46</v>
      </c>
      <c r="E223" s="31" t="s">
        <v>366</v>
      </c>
    </row>
    <row r="224" spans="1:5" ht="25.5">
      <c r="A224" t="s">
        <v>48</v>
      </c>
      <c r="E224" s="29" t="s">
        <v>362</v>
      </c>
    </row>
    <row r="225" spans="1:16" ht="25.5">
      <c r="A225" s="18" t="s">
        <v>39</v>
      </c>
      <c s="23" t="s">
        <v>367</v>
      </c>
      <c s="23" t="s">
        <v>368</v>
      </c>
      <c s="18" t="s">
        <v>41</v>
      </c>
      <c s="24" t="s">
        <v>369</v>
      </c>
      <c s="25" t="s">
        <v>100</v>
      </c>
      <c s="26">
        <v>2</v>
      </c>
      <c s="27">
        <v>0</v>
      </c>
      <c s="27">
        <f>ROUND(ROUND(H225,2)*ROUND(G225,5),2)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370</v>
      </c>
    </row>
    <row r="227" spans="1:5" ht="12.75">
      <c r="A227" s="30" t="s">
        <v>46</v>
      </c>
      <c r="E227" s="31" t="s">
        <v>350</v>
      </c>
    </row>
    <row r="228" spans="1:5" ht="38.25">
      <c r="A228" t="s">
        <v>48</v>
      </c>
      <c r="E228" s="29" t="s">
        <v>371</v>
      </c>
    </row>
    <row r="229" spans="1:16" ht="12.75">
      <c r="A229" s="18" t="s">
        <v>39</v>
      </c>
      <c s="23" t="s">
        <v>372</v>
      </c>
      <c s="23" t="s">
        <v>373</v>
      </c>
      <c s="18" t="s">
        <v>23</v>
      </c>
      <c s="24" t="s">
        <v>374</v>
      </c>
      <c s="25" t="s">
        <v>100</v>
      </c>
      <c s="26">
        <v>2</v>
      </c>
      <c s="27">
        <v>0</v>
      </c>
      <c s="27">
        <f>ROUND(ROUND(H229,2)*ROUND(G229,5),2)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375</v>
      </c>
    </row>
    <row r="231" spans="1:5" ht="12.75">
      <c r="A231" s="30" t="s">
        <v>46</v>
      </c>
      <c r="E231" s="31" t="s">
        <v>350</v>
      </c>
    </row>
    <row r="232" spans="1:5" ht="12.75">
      <c r="A232" t="s">
        <v>48</v>
      </c>
      <c r="E232" s="29" t="s">
        <v>376</v>
      </c>
    </row>
    <row r="233" spans="1:16" ht="12.75">
      <c r="A233" s="18" t="s">
        <v>39</v>
      </c>
      <c s="23" t="s">
        <v>377</v>
      </c>
      <c s="23" t="s">
        <v>378</v>
      </c>
      <c s="18" t="s">
        <v>41</v>
      </c>
      <c s="24" t="s">
        <v>379</v>
      </c>
      <c s="25" t="s">
        <v>115</v>
      </c>
      <c s="26">
        <v>30</v>
      </c>
      <c s="27">
        <v>0</v>
      </c>
      <c s="27">
        <f>ROUND(ROUND(H233,2)*ROUND(G233,5),2)</f>
      </c>
      <c r="O233">
        <f>(I233*21)/100</f>
      </c>
      <c t="s">
        <v>17</v>
      </c>
    </row>
    <row r="234" spans="1:5" ht="51">
      <c r="A234" s="28" t="s">
        <v>44</v>
      </c>
      <c r="E234" s="29" t="s">
        <v>380</v>
      </c>
    </row>
    <row r="235" spans="1:5" ht="12.75">
      <c r="A235" s="30" t="s">
        <v>46</v>
      </c>
      <c r="E235" s="31" t="s">
        <v>381</v>
      </c>
    </row>
    <row r="236" spans="1:5" ht="51">
      <c r="A236" t="s">
        <v>48</v>
      </c>
      <c r="E236" s="29" t="s">
        <v>382</v>
      </c>
    </row>
    <row r="237" spans="1:16" ht="12.75">
      <c r="A237" s="18" t="s">
        <v>39</v>
      </c>
      <c s="23" t="s">
        <v>383</v>
      </c>
      <c s="23" t="s">
        <v>384</v>
      </c>
      <c s="18" t="s">
        <v>41</v>
      </c>
      <c s="24" t="s">
        <v>385</v>
      </c>
      <c s="25" t="s">
        <v>115</v>
      </c>
      <c s="26">
        <v>8</v>
      </c>
      <c s="27">
        <v>0</v>
      </c>
      <c s="27">
        <f>ROUND(ROUND(H237,2)*ROUND(G237,5),2)</f>
      </c>
      <c r="O237">
        <f>(I237*21)/100</f>
      </c>
      <c t="s">
        <v>17</v>
      </c>
    </row>
    <row r="238" spans="1:5" ht="51">
      <c r="A238" s="28" t="s">
        <v>44</v>
      </c>
      <c r="E238" s="29" t="s">
        <v>386</v>
      </c>
    </row>
    <row r="239" spans="1:5" ht="12.75">
      <c r="A239" s="30" t="s">
        <v>46</v>
      </c>
      <c r="E239" s="31" t="s">
        <v>387</v>
      </c>
    </row>
    <row r="240" spans="1:5" ht="51">
      <c r="A240" t="s">
        <v>48</v>
      </c>
      <c r="E240" s="29" t="s">
        <v>382</v>
      </c>
    </row>
    <row r="241" spans="1:16" ht="12.75">
      <c r="A241" s="18" t="s">
        <v>39</v>
      </c>
      <c s="23" t="s">
        <v>388</v>
      </c>
      <c s="23" t="s">
        <v>389</v>
      </c>
      <c s="18" t="s">
        <v>41</v>
      </c>
      <c s="24" t="s">
        <v>390</v>
      </c>
      <c s="25" t="s">
        <v>115</v>
      </c>
      <c s="26">
        <v>45</v>
      </c>
      <c s="27">
        <v>0</v>
      </c>
      <c s="27">
        <f>ROUND(ROUND(H241,2)*ROUND(G241,5),2)</f>
      </c>
      <c r="O241">
        <f>(I241*21)/100</f>
      </c>
      <c t="s">
        <v>17</v>
      </c>
    </row>
    <row r="242" spans="1:5" ht="38.25">
      <c r="A242" s="28" t="s">
        <v>44</v>
      </c>
      <c r="E242" s="29" t="s">
        <v>391</v>
      </c>
    </row>
    <row r="243" spans="1:5" ht="12.75">
      <c r="A243" s="30" t="s">
        <v>46</v>
      </c>
      <c r="E243" s="31" t="s">
        <v>275</v>
      </c>
    </row>
    <row r="244" spans="1:5" ht="25.5">
      <c r="A244" t="s">
        <v>48</v>
      </c>
      <c r="E244" s="29" t="s">
        <v>392</v>
      </c>
    </row>
    <row r="245" spans="1:16" ht="12.75">
      <c r="A245" s="18" t="s">
        <v>39</v>
      </c>
      <c s="23" t="s">
        <v>393</v>
      </c>
      <c s="23" t="s">
        <v>394</v>
      </c>
      <c s="18" t="s">
        <v>41</v>
      </c>
      <c s="24" t="s">
        <v>395</v>
      </c>
      <c s="25" t="s">
        <v>115</v>
      </c>
      <c s="26">
        <v>62.2</v>
      </c>
      <c s="27">
        <v>0</v>
      </c>
      <c s="27">
        <f>ROUND(ROUND(H245,2)*ROUND(G245,5),2)</f>
      </c>
      <c r="O245">
        <f>(I245*21)/100</f>
      </c>
      <c t="s">
        <v>17</v>
      </c>
    </row>
    <row r="246" spans="1:5" ht="38.25">
      <c r="A246" s="28" t="s">
        <v>44</v>
      </c>
      <c r="E246" s="29" t="s">
        <v>396</v>
      </c>
    </row>
    <row r="247" spans="1:5" ht="12.75">
      <c r="A247" s="30" t="s">
        <v>46</v>
      </c>
      <c r="E247" s="31" t="s">
        <v>397</v>
      </c>
    </row>
    <row r="248" spans="1:5" ht="38.25">
      <c r="A248" t="s">
        <v>48</v>
      </c>
      <c r="E248" s="29" t="s">
        <v>398</v>
      </c>
    </row>
    <row r="249" spans="1:16" ht="12.75">
      <c r="A249" s="18" t="s">
        <v>39</v>
      </c>
      <c s="23" t="s">
        <v>399</v>
      </c>
      <c s="23" t="s">
        <v>400</v>
      </c>
      <c s="18" t="s">
        <v>41</v>
      </c>
      <c s="24" t="s">
        <v>401</v>
      </c>
      <c s="25" t="s">
        <v>402</v>
      </c>
      <c s="26">
        <v>60</v>
      </c>
      <c s="27">
        <v>0</v>
      </c>
      <c s="27">
        <f>ROUND(ROUND(H249,2)*ROUND(G249,5),2)</f>
      </c>
      <c r="O249">
        <f>(I249*21)/100</f>
      </c>
      <c t="s">
        <v>17</v>
      </c>
    </row>
    <row r="250" spans="1:5" ht="25.5">
      <c r="A250" s="28" t="s">
        <v>44</v>
      </c>
      <c r="E250" s="29" t="s">
        <v>403</v>
      </c>
    </row>
    <row r="251" spans="1:5" ht="12.75">
      <c r="A251" s="30" t="s">
        <v>46</v>
      </c>
      <c r="E251" s="31" t="s">
        <v>404</v>
      </c>
    </row>
    <row r="252" spans="1:5" ht="357">
      <c r="A252" t="s">
        <v>48</v>
      </c>
      <c r="E252" s="29" t="s">
        <v>405</v>
      </c>
    </row>
    <row r="253" spans="1:16" ht="12.75">
      <c r="A253" s="18" t="s">
        <v>39</v>
      </c>
      <c s="23" t="s">
        <v>406</v>
      </c>
      <c s="23" t="s">
        <v>407</v>
      </c>
      <c s="18" t="s">
        <v>41</v>
      </c>
      <c s="24" t="s">
        <v>408</v>
      </c>
      <c s="25" t="s">
        <v>100</v>
      </c>
      <c s="26">
        <v>4</v>
      </c>
      <c s="27">
        <v>0</v>
      </c>
      <c s="27">
        <f>ROUND(ROUND(H253,2)*ROUND(G253,5),2)</f>
      </c>
      <c r="O253">
        <f>(I253*21)/100</f>
      </c>
      <c t="s">
        <v>17</v>
      </c>
    </row>
    <row r="254" spans="1:5" ht="38.25">
      <c r="A254" s="28" t="s">
        <v>44</v>
      </c>
      <c r="E254" s="29" t="s">
        <v>409</v>
      </c>
    </row>
    <row r="255" spans="1:5" ht="12.75">
      <c r="A255" s="30" t="s">
        <v>46</v>
      </c>
      <c r="E255" s="31" t="s">
        <v>410</v>
      </c>
    </row>
    <row r="256" spans="1:5" ht="267.75">
      <c r="A256" t="s">
        <v>48</v>
      </c>
      <c r="E256" s="29" t="s">
        <v>411</v>
      </c>
    </row>
    <row r="257" spans="1:16" ht="12.75">
      <c r="A257" s="18" t="s">
        <v>39</v>
      </c>
      <c s="23" t="s">
        <v>412</v>
      </c>
      <c s="23" t="s">
        <v>413</v>
      </c>
      <c s="18" t="s">
        <v>41</v>
      </c>
      <c s="24" t="s">
        <v>414</v>
      </c>
      <c s="25" t="s">
        <v>94</v>
      </c>
      <c s="26">
        <v>60</v>
      </c>
      <c s="27">
        <v>0</v>
      </c>
      <c s="27">
        <f>ROUND(ROUND(H257,2)*ROUND(G257,5),2)</f>
      </c>
      <c r="O257">
        <f>(I257*21)/100</f>
      </c>
      <c t="s">
        <v>17</v>
      </c>
    </row>
    <row r="258" spans="1:5" ht="63.75">
      <c r="A258" s="28" t="s">
        <v>44</v>
      </c>
      <c r="E258" s="29" t="s">
        <v>415</v>
      </c>
    </row>
    <row r="259" spans="1:5" ht="12.75">
      <c r="A259" s="30" t="s">
        <v>46</v>
      </c>
      <c r="E259" s="31" t="s">
        <v>416</v>
      </c>
    </row>
    <row r="260" spans="1:5" ht="25.5">
      <c r="A260" t="s">
        <v>48</v>
      </c>
      <c r="E260" s="29" t="s">
        <v>417</v>
      </c>
    </row>
    <row r="261" spans="1:16" ht="12.75">
      <c r="A261" s="18" t="s">
        <v>39</v>
      </c>
      <c s="23" t="s">
        <v>418</v>
      </c>
      <c s="23" t="s">
        <v>419</v>
      </c>
      <c s="18" t="s">
        <v>41</v>
      </c>
      <c s="24" t="s">
        <v>420</v>
      </c>
      <c s="25" t="s">
        <v>94</v>
      </c>
      <c s="26">
        <v>10.6</v>
      </c>
      <c s="27">
        <v>0</v>
      </c>
      <c s="27">
        <f>ROUND(ROUND(H261,2)*ROUND(G261,5),2)</f>
      </c>
      <c r="O261">
        <f>(I261*21)/100</f>
      </c>
      <c t="s">
        <v>17</v>
      </c>
    </row>
    <row r="262" spans="1:5" ht="63.75">
      <c r="A262" s="28" t="s">
        <v>44</v>
      </c>
      <c r="E262" s="29" t="s">
        <v>421</v>
      </c>
    </row>
    <row r="263" spans="1:5" ht="12.75">
      <c r="A263" s="30" t="s">
        <v>46</v>
      </c>
      <c r="E263" s="31" t="s">
        <v>422</v>
      </c>
    </row>
    <row r="264" spans="1:5" ht="25.5">
      <c r="A264" t="s">
        <v>48</v>
      </c>
      <c r="E264" s="29" t="s">
        <v>417</v>
      </c>
    </row>
    <row r="265" spans="1:16" ht="12.75">
      <c r="A265" s="18" t="s">
        <v>39</v>
      </c>
      <c s="23" t="s">
        <v>423</v>
      </c>
      <c s="23" t="s">
        <v>424</v>
      </c>
      <c s="18" t="s">
        <v>58</v>
      </c>
      <c s="24" t="s">
        <v>425</v>
      </c>
      <c s="25" t="s">
        <v>94</v>
      </c>
      <c s="26">
        <v>2.12</v>
      </c>
      <c s="27">
        <v>0</v>
      </c>
      <c s="27">
        <f>ROUND(ROUND(H265,2)*ROUND(G265,5),2)</f>
      </c>
      <c r="O265">
        <f>(I265*21)/100</f>
      </c>
      <c t="s">
        <v>17</v>
      </c>
    </row>
    <row r="266" spans="1:5" ht="63.75">
      <c r="A266" s="28" t="s">
        <v>44</v>
      </c>
      <c r="E266" s="29" t="s">
        <v>426</v>
      </c>
    </row>
    <row r="267" spans="1:5" ht="12.75">
      <c r="A267" s="30" t="s">
        <v>46</v>
      </c>
      <c r="E267" s="31" t="s">
        <v>427</v>
      </c>
    </row>
    <row r="268" spans="1:5" ht="25.5">
      <c r="A268" t="s">
        <v>48</v>
      </c>
      <c r="E268" s="29" t="s">
        <v>417</v>
      </c>
    </row>
    <row r="269" spans="1:16" ht="12.75">
      <c r="A269" s="18" t="s">
        <v>39</v>
      </c>
      <c s="23" t="s">
        <v>428</v>
      </c>
      <c s="23" t="s">
        <v>429</v>
      </c>
      <c s="18" t="s">
        <v>41</v>
      </c>
      <c s="24" t="s">
        <v>430</v>
      </c>
      <c s="25" t="s">
        <v>94</v>
      </c>
      <c s="26">
        <v>2</v>
      </c>
      <c s="27">
        <v>0</v>
      </c>
      <c s="27">
        <f>ROUND(ROUND(H269,2)*ROUND(G269,5),2)</f>
      </c>
      <c r="O269">
        <f>(I269*21)/100</f>
      </c>
      <c t="s">
        <v>17</v>
      </c>
    </row>
    <row r="270" spans="1:5" ht="38.25">
      <c r="A270" s="28" t="s">
        <v>44</v>
      </c>
      <c r="E270" s="29" t="s">
        <v>431</v>
      </c>
    </row>
    <row r="271" spans="1:5" ht="12.75">
      <c r="A271" s="30" t="s">
        <v>46</v>
      </c>
      <c r="E271" s="31" t="s">
        <v>432</v>
      </c>
    </row>
    <row r="272" spans="1:5" ht="25.5">
      <c r="A272" t="s">
        <v>48</v>
      </c>
      <c r="E272" s="29" t="s">
        <v>417</v>
      </c>
    </row>
    <row r="273" spans="1:16" ht="12.75">
      <c r="A273" s="18" t="s">
        <v>39</v>
      </c>
      <c s="23" t="s">
        <v>433</v>
      </c>
      <c s="23" t="s">
        <v>434</v>
      </c>
      <c s="18" t="s">
        <v>41</v>
      </c>
      <c s="24" t="s">
        <v>435</v>
      </c>
      <c s="25" t="s">
        <v>105</v>
      </c>
      <c s="26">
        <v>3.25</v>
      </c>
      <c s="27">
        <v>0</v>
      </c>
      <c s="27">
        <f>ROUND(ROUND(H273,2)*ROUND(G273,5),2)</f>
      </c>
      <c r="O273">
        <f>(I273*21)/100</f>
      </c>
      <c t="s">
        <v>17</v>
      </c>
    </row>
    <row r="274" spans="1:5" ht="38.25">
      <c r="A274" s="28" t="s">
        <v>44</v>
      </c>
      <c r="E274" s="29" t="s">
        <v>436</v>
      </c>
    </row>
    <row r="275" spans="1:5" ht="12.75">
      <c r="A275" s="30" t="s">
        <v>46</v>
      </c>
      <c r="E275" s="31" t="s">
        <v>437</v>
      </c>
    </row>
    <row r="276" spans="1:5" ht="102">
      <c r="A276" t="s">
        <v>48</v>
      </c>
      <c r="E276" s="29" t="s">
        <v>438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